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hamed\Desktop\"/>
    </mc:Choice>
  </mc:AlternateContent>
  <bookViews>
    <workbookView xWindow="0" yWindow="0" windowWidth="28800" windowHeight="12435"/>
  </bookViews>
  <sheets>
    <sheet name="Процедура" sheetId="1" r:id="rId1"/>
    <sheet name="График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E43" i="2" l="1"/>
  <c r="E7" i="2"/>
  <c r="E6" i="2"/>
  <c r="E5" i="2"/>
  <c r="E4" i="2"/>
  <c r="E3" i="2"/>
  <c r="E8" i="2" l="1"/>
  <c r="B24" i="1" l="1"/>
  <c r="B23" i="1"/>
  <c r="B22" i="1"/>
  <c r="B17" i="1"/>
  <c r="B16" i="1"/>
  <c r="B15" i="1"/>
  <c r="B13" i="1"/>
  <c r="B11" i="1"/>
  <c r="D8" i="1"/>
  <c r="C7" i="1"/>
  <c r="D7" i="1" s="1"/>
  <c r="C6" i="1"/>
  <c r="D6" i="1" s="1"/>
  <c r="D5" i="1"/>
  <c r="D4" i="1"/>
  <c r="C3" i="1"/>
  <c r="D3" i="1" s="1"/>
  <c r="B12" i="1" l="1"/>
  <c r="B14" i="1"/>
  <c r="B19" i="1"/>
</calcChain>
</file>

<file path=xl/sharedStrings.xml><?xml version="1.0" encoding="utf-8"?>
<sst xmlns="http://schemas.openxmlformats.org/spreadsheetml/2006/main" count="77" uniqueCount="67">
  <si>
    <t>(Посочва се цялото количество за варене и калкулатора изчислява количеството - вода за озахаряване, вода за промиване и количество малц)</t>
  </si>
  <si>
    <t>Температурни паузи</t>
  </si>
  <si>
    <t>Суровина</t>
  </si>
  <si>
    <t>К-во</t>
  </si>
  <si>
    <t>К-во - закръглено</t>
  </si>
  <si>
    <t>%</t>
  </si>
  <si>
    <t>Градуси за озахаряване според калкулатора:</t>
  </si>
  <si>
    <t>71,4 °C</t>
  </si>
  <si>
    <t>N/A</t>
  </si>
  <si>
    <t>Pale Ale Malt (Светъл малц) - Гърция</t>
  </si>
  <si>
    <t>Първа пауза</t>
  </si>
  <si>
    <t>65 °C</t>
  </si>
  <si>
    <t>45 мин</t>
  </si>
  <si>
    <t>HALLERTAU Trad. - Ароматичен хмел Халертау - 2014г</t>
  </si>
  <si>
    <t>Втора пауза</t>
  </si>
  <si>
    <t>72 °C</t>
  </si>
  <si>
    <t>10 мин</t>
  </si>
  <si>
    <t>Nottingham Ale , насипни 11гр.</t>
  </si>
  <si>
    <t>Трета пауа</t>
  </si>
  <si>
    <t>78 °C</t>
  </si>
  <si>
    <t>0 мин</t>
  </si>
  <si>
    <t>Вода за озаряване (Strike Water)</t>
  </si>
  <si>
    <t>Варене</t>
  </si>
  <si>
    <t>100 °C</t>
  </si>
  <si>
    <t>90 мин</t>
  </si>
  <si>
    <t>Вода за промиване</t>
  </si>
  <si>
    <t>Температура на охлаждане</t>
  </si>
  <si>
    <t>Вода Общо (Варка - колко побира съда за варене)</t>
  </si>
  <si>
    <t>Време за утаяване</t>
  </si>
  <si>
    <t>60 мин</t>
  </si>
  <si>
    <t>Процедура:</t>
  </si>
  <si>
    <t>Изсипвам всичко от казана в лаутертюна (той е 20 литра, така че има място)</t>
  </si>
  <si>
    <t>Под лаутертюна, на канелката съм сложим големия съд за варене (25 литра), в който съм варил преди това и в него изтича бирената мъст</t>
  </si>
  <si>
    <t>Измервам захарността, след като съм промил всичко и цялата бирена мъст е в казана</t>
  </si>
  <si>
    <t>През това реме измервам захарността със захаромер</t>
  </si>
  <si>
    <t>Изпомпвам цялата бирена мъст в ферментатора, като започвам с бистрото отгоре, след това другото през торбата за филтриране</t>
  </si>
  <si>
    <t>Раздрусвам съда за ферментиране, за да аерирам (2-3 минути)</t>
  </si>
  <si>
    <t>Наблюдавам процеса в ферменатора в следващите 12 часа, за да видя дали се случва нещо. Ако всичко е наред след 7 дни преминавам към пълнене</t>
  </si>
  <si>
    <t>След това приготвям бутилките(дезинфекцирани), като слагам по една чаена лъжица захар(5-6грама) във всяка, след това пълня от ферментатора(през канелата с маркуч, който влиза директно в бутилката)</t>
  </si>
  <si>
    <t>Складирам бутилките за 1 седмица на стайна температура</t>
  </si>
  <si>
    <t>След това една седмица в хладилник за да се разтовори по добре CO2 и да се охладят</t>
  </si>
  <si>
    <t>Калулатори</t>
  </si>
  <si>
    <t>http://www.brewersfriend.com/mash/</t>
  </si>
  <si>
    <r>
      <rPr>
        <b/>
        <sz val="10"/>
        <color theme="1"/>
        <rFont val="Calibri"/>
        <family val="2"/>
        <charset val="204"/>
        <scheme val="minor"/>
      </rPr>
      <t>Mash - калкулатора:</t>
    </r>
    <r>
      <rPr>
        <sz val="10"/>
        <color theme="1"/>
        <rFont val="Calibri"/>
        <family val="2"/>
        <charset val="204"/>
        <scheme val="minor"/>
      </rPr>
      <t xml:space="preserve">
- избираш мерните единици - метрична система, килограм (третата отметка)
- попълваш теглото на малца
- избираш дали ще използваш съотношение вода-малц или направо количеството вода
- попълваш съотношението вода-малц, обикновено е 3:1 (или с колко литра вода ще смесиш малца)
- попълваш желаната температура след смесването - примерно 68*С
- попълваш температурата на малца
- следващото можеш да не го пипаш, температурата на кипене на твоята надморска височина ще ти трябва само ако изчисляваш многократно вливане за повишаване на температурата (за следващите температурни паузи)
</t>
    </r>
    <r>
      <rPr>
        <b/>
        <sz val="10"/>
        <color theme="1"/>
        <rFont val="Calibri"/>
        <family val="2"/>
        <charset val="204"/>
        <scheme val="minor"/>
      </rPr>
      <t>Калкулаторът ти показва какво количество вода и с каква температура ти трябва, така че след смесването с малца да получиш исканата от теб температура.</t>
    </r>
  </si>
  <si>
    <t>http://www.brewersfriend.com/ibu-calculator/</t>
  </si>
  <si>
    <r>
      <rPr>
        <b/>
        <sz val="10"/>
        <color theme="1"/>
        <rFont val="Calibri"/>
        <family val="2"/>
        <charset val="204"/>
        <scheme val="minor"/>
      </rPr>
      <t>IBU - калкулатора:</t>
    </r>
    <r>
      <rPr>
        <sz val="10"/>
        <color theme="1"/>
        <rFont val="Calibri"/>
        <family val="2"/>
        <scheme val="minor"/>
      </rPr>
      <t xml:space="preserve">
- отново посочваш с какви мерни единици ще работиш
- попълваш какво количество ще имаш след края на варенето
- попълваш с какво количество започваш варенето
- попълваш в SG каква ще е плътността на мъстта след варенето, ще ти трябва този http://www.brewersfriend.com/brix-converter/ калкулатор, за да преобразуваш от градуси Брикс
Количеството и плътността след варенето са малко ориентировъчни. Трябва да си опознал оборудването си, за да знаеш с точност колко ще се изпари. Като за начало предвиждай изпарване на 1 литър на всеки 6, а след варката може да си преизчислиш горчивината с реалните стойности. Колкото за плътността, след като си задал количествата, налучквай числото, докато отдолу "Estimated Boil Gravity" стане равно на реалния ти екстракт в началото на варенето. Така приблизително ще знаеш с какъв екстракт ще завършиш - този който си налучквал. Ако прецениш, че при варенето се изпарява повече или по-малко, можеш да коригираш с увеличаване/намаляване силата на нагревателя или с доливане на вода (но най-малко 10-15 минути преди края на варенето, при това в малки количества).
</t>
    </r>
    <r>
      <rPr>
        <b/>
        <sz val="10"/>
        <color theme="1"/>
        <rFont val="Calibri"/>
        <family val="2"/>
        <charset val="204"/>
        <scheme val="minor"/>
      </rPr>
      <t>- попълваш хмеловете, които смяташ да сложиш - количеството в грамове, процентът алфа-киселини (те дават горчивината), времето за варене на дадената порция хмел в минути и дали е на листа или пелети. По един ред за всеки вид хмел и време за варене. Играеш си с количествата и времената, докато нацелиш горчивината, която искаш. Показва я най-долу, в зелено.</t>
    </r>
  </si>
  <si>
    <t>СУРОВИНИ</t>
  </si>
  <si>
    <t>Мелене</t>
  </si>
  <si>
    <t>Доставка</t>
  </si>
  <si>
    <t>Общо</t>
  </si>
  <si>
    <t>График</t>
  </si>
  <si>
    <t>Озахаравяне</t>
  </si>
  <si>
    <t>Промиване</t>
  </si>
  <si>
    <t>Варене и охмеляване</t>
  </si>
  <si>
    <t>Филтриране</t>
  </si>
  <si>
    <t>Ферментиране</t>
  </si>
  <si>
    <t>Булилиране</t>
  </si>
  <si>
    <t>Разход</t>
  </si>
  <si>
    <t>Цена</t>
  </si>
  <si>
    <t>ОТ</t>
  </si>
  <si>
    <t>ДО</t>
  </si>
  <si>
    <t>СУМАРНО</t>
  </si>
  <si>
    <t>ЗАБЕЛЕЖКА</t>
  </si>
  <si>
    <t>Процес</t>
  </si>
  <si>
    <t>№</t>
  </si>
  <si>
    <t>Сумарно време:</t>
  </si>
  <si>
    <t>20 °C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</si>
</sst>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&quot; кг&quot;"/>
    <numFmt numFmtId="165" formatCode="0.00&quot; г&quot;"/>
    <numFmt numFmtId="166" formatCode="0&quot; г&quot;"/>
    <numFmt numFmtId="167" formatCode="0.000&quot; л&quot;"/>
    <numFmt numFmtId="168" formatCode="0.000%"/>
    <numFmt numFmtId="169" formatCode="0.00&quot; л&quot;"/>
    <numFmt numFmtId="170" formatCode="hh:mm:ss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3">
    <xf numFmtId="0" fontId="0" fillId="0" borderId="0" xfId="0"/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/>
    <xf numFmtId="164" fontId="0" fillId="0" borderId="4" xfId="0" applyNumberFormat="1" applyBorder="1"/>
    <xf numFmtId="0" fontId="0" fillId="0" borderId="6" xfId="0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165" fontId="0" fillId="0" borderId="4" xfId="0" applyNumberFormat="1" applyBorder="1"/>
    <xf numFmtId="166" fontId="0" fillId="0" borderId="4" xfId="0" applyNumberFormat="1" applyBorder="1"/>
    <xf numFmtId="167" fontId="1" fillId="0" borderId="4" xfId="0" applyNumberFormat="1" applyFont="1" applyBorder="1"/>
    <xf numFmtId="1" fontId="1" fillId="0" borderId="4" xfId="0" applyNumberFormat="1" applyFont="1" applyBorder="1"/>
    <xf numFmtId="168" fontId="0" fillId="0" borderId="6" xfId="0" applyNumberFormat="1" applyBorder="1" applyAlignment="1">
      <alignment horizontal="center"/>
    </xf>
    <xf numFmtId="168" fontId="0" fillId="0" borderId="0" xfId="0" applyNumberFormat="1"/>
    <xf numFmtId="1" fontId="0" fillId="0" borderId="7" xfId="0" applyNumberFormat="1" applyBorder="1"/>
    <xf numFmtId="0" fontId="0" fillId="0" borderId="8" xfId="0" applyFill="1" applyBorder="1"/>
    <xf numFmtId="169" fontId="2" fillId="2" borderId="9" xfId="0" applyNumberFormat="1" applyFont="1" applyFill="1" applyBorder="1"/>
    <xf numFmtId="1" fontId="0" fillId="0" borderId="10" xfId="0" applyNumberFormat="1" applyBorder="1"/>
    <xf numFmtId="168" fontId="0" fillId="0" borderId="11" xfId="0" applyNumberFormat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Border="1"/>
    <xf numFmtId="0" fontId="5" fillId="0" borderId="4" xfId="0" applyFont="1" applyBorder="1" applyAlignment="1">
      <alignment vertical="top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wrapText="1"/>
    </xf>
    <xf numFmtId="0" fontId="4" fillId="4" borderId="4" xfId="1" applyFont="1" applyFill="1" applyBorder="1" applyAlignment="1">
      <alignment horizontal="center" wrapText="1"/>
    </xf>
    <xf numFmtId="0" fontId="0" fillId="0" borderId="4" xfId="0" applyBorder="1"/>
    <xf numFmtId="0" fontId="2" fillId="2" borderId="4" xfId="0" applyFont="1" applyFill="1" applyBorder="1" applyAlignment="1">
      <alignment horizontal="center"/>
    </xf>
    <xf numFmtId="0" fontId="3" fillId="4" borderId="0" xfId="1" applyFill="1" applyBorder="1" applyAlignment="1">
      <alignment horizontal="center" vertical="center"/>
    </xf>
    <xf numFmtId="0" fontId="0" fillId="0" borderId="0" xfId="0" applyBorder="1"/>
    <xf numFmtId="0" fontId="2" fillId="0" borderId="4" xfId="0" applyFont="1" applyBorder="1" applyAlignment="1">
      <alignment horizontal="center"/>
    </xf>
    <xf numFmtId="0" fontId="2" fillId="2" borderId="4" xfId="0" applyFont="1" applyFill="1" applyBorder="1"/>
    <xf numFmtId="0" fontId="0" fillId="0" borderId="4" xfId="0" applyBorder="1" applyAlignment="1">
      <alignment horizontal="center"/>
    </xf>
    <xf numFmtId="170" fontId="0" fillId="0" borderId="0" xfId="0" applyNumberFormat="1"/>
    <xf numFmtId="170" fontId="0" fillId="0" borderId="4" xfId="0" applyNumberFormat="1" applyBorder="1"/>
    <xf numFmtId="0" fontId="0" fillId="0" borderId="4" xfId="0" applyBorder="1"/>
    <xf numFmtId="0" fontId="6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170" fontId="0" fillId="0" borderId="17" xfId="0" applyNumberFormat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rewersfriend.com/ibu-calculator/" TargetMode="External"/><Relationship Id="rId1" Type="http://schemas.openxmlformats.org/officeDocument/2006/relationships/hyperlink" Target="http://www.brewersfriend.com/mash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B25" sqref="B25:I25"/>
    </sheetView>
  </sheetViews>
  <sheetFormatPr defaultRowHeight="15" x14ac:dyDescent="0.25"/>
  <cols>
    <col min="1" max="1" width="3.28515625" customWidth="1"/>
    <col min="2" max="2" width="76.140625" customWidth="1"/>
    <col min="3" max="3" width="15" customWidth="1"/>
    <col min="4" max="4" width="17.28515625" bestFit="1" customWidth="1"/>
    <col min="5" max="5" width="13.7109375" customWidth="1"/>
    <col min="7" max="7" width="42.42578125" customWidth="1"/>
    <col min="8" max="8" width="6.7109375" bestFit="1" customWidth="1"/>
  </cols>
  <sheetData>
    <row r="1" spans="1:9" x14ac:dyDescent="0.25">
      <c r="B1" s="40" t="s">
        <v>0</v>
      </c>
      <c r="C1" s="41"/>
      <c r="D1" s="41"/>
      <c r="E1" s="42"/>
      <c r="G1" s="43" t="s">
        <v>1</v>
      </c>
      <c r="H1" s="43"/>
      <c r="I1" s="43"/>
    </row>
    <row r="2" spans="1:9" ht="15" customHeight="1" x14ac:dyDescent="0.25">
      <c r="B2" s="1" t="s">
        <v>2</v>
      </c>
      <c r="C2" s="2" t="s">
        <v>3</v>
      </c>
      <c r="D2" s="2" t="s">
        <v>4</v>
      </c>
      <c r="E2" s="3" t="s">
        <v>5</v>
      </c>
      <c r="G2" s="4" t="s">
        <v>6</v>
      </c>
      <c r="H2" s="5" t="s">
        <v>7</v>
      </c>
      <c r="I2" s="6" t="s">
        <v>8</v>
      </c>
    </row>
    <row r="3" spans="1:9" x14ac:dyDescent="0.25">
      <c r="B3" s="7" t="s">
        <v>9</v>
      </c>
      <c r="C3" s="8">
        <f>C6/3</f>
        <v>3.7142733333333333</v>
      </c>
      <c r="D3" s="8">
        <f>ROUND(C3,2)</f>
        <v>3.71</v>
      </c>
      <c r="E3" s="9" t="s">
        <v>8</v>
      </c>
      <c r="G3" s="10" t="s">
        <v>10</v>
      </c>
      <c r="H3" s="5" t="s">
        <v>11</v>
      </c>
      <c r="I3" s="6" t="s">
        <v>12</v>
      </c>
    </row>
    <row r="4" spans="1:9" x14ac:dyDescent="0.25">
      <c r="B4" s="7" t="s">
        <v>13</v>
      </c>
      <c r="C4" s="11">
        <v>50</v>
      </c>
      <c r="D4" s="12">
        <f>ROUND(C4,0)</f>
        <v>50</v>
      </c>
      <c r="E4" s="9" t="s">
        <v>8</v>
      </c>
      <c r="G4" s="10" t="s">
        <v>14</v>
      </c>
      <c r="H4" s="5" t="s">
        <v>15</v>
      </c>
      <c r="I4" s="6" t="s">
        <v>16</v>
      </c>
    </row>
    <row r="5" spans="1:9" x14ac:dyDescent="0.25">
      <c r="B5" s="7" t="s">
        <v>17</v>
      </c>
      <c r="C5" s="11">
        <v>11</v>
      </c>
      <c r="D5" s="12">
        <f>ROUND(C5,0)</f>
        <v>11</v>
      </c>
      <c r="E5" s="9" t="s">
        <v>8</v>
      </c>
      <c r="G5" s="10" t="s">
        <v>18</v>
      </c>
      <c r="H5" s="5" t="s">
        <v>19</v>
      </c>
      <c r="I5" s="6" t="s">
        <v>20</v>
      </c>
    </row>
    <row r="6" spans="1:9" x14ac:dyDescent="0.25">
      <c r="B6" s="7" t="s">
        <v>21</v>
      </c>
      <c r="C6" s="13">
        <f>C8*E6</f>
        <v>11.14282</v>
      </c>
      <c r="D6" s="14">
        <f>ROUND(C6,0)</f>
        <v>11</v>
      </c>
      <c r="E6" s="15">
        <v>0.42857000000000001</v>
      </c>
      <c r="F6" s="16"/>
      <c r="G6" s="10" t="s">
        <v>22</v>
      </c>
      <c r="H6" s="5" t="s">
        <v>23</v>
      </c>
      <c r="I6" s="6" t="s">
        <v>24</v>
      </c>
    </row>
    <row r="7" spans="1:9" ht="15.75" thickBot="1" x14ac:dyDescent="0.3">
      <c r="B7" s="7" t="s">
        <v>25</v>
      </c>
      <c r="C7" s="13">
        <f>C8*E7</f>
        <v>14.85718</v>
      </c>
      <c r="D7" s="17">
        <f>ROUND(C7,0)</f>
        <v>15</v>
      </c>
      <c r="E7" s="15">
        <v>0.57142999999999999</v>
      </c>
      <c r="F7" s="16"/>
      <c r="G7" s="10" t="s">
        <v>26</v>
      </c>
      <c r="H7" s="5" t="s">
        <v>66</v>
      </c>
      <c r="I7" s="6" t="s">
        <v>8</v>
      </c>
    </row>
    <row r="8" spans="1:9" ht="15.75" thickBot="1" x14ac:dyDescent="0.3">
      <c r="B8" s="18" t="s">
        <v>27</v>
      </c>
      <c r="C8" s="19">
        <v>26</v>
      </c>
      <c r="D8" s="20">
        <f>ROUND(C8,0)</f>
        <v>26</v>
      </c>
      <c r="E8" s="21">
        <v>1</v>
      </c>
      <c r="G8" s="10" t="s">
        <v>28</v>
      </c>
      <c r="H8" s="6" t="s">
        <v>8</v>
      </c>
      <c r="I8" s="6" t="s">
        <v>29</v>
      </c>
    </row>
    <row r="10" spans="1:9" x14ac:dyDescent="0.25">
      <c r="A10" s="44" t="s">
        <v>30</v>
      </c>
      <c r="B10" s="44"/>
      <c r="C10" s="44"/>
      <c r="D10" s="44"/>
      <c r="E10" s="44"/>
      <c r="F10" s="44"/>
      <c r="G10" s="44"/>
      <c r="H10" s="44"/>
      <c r="I10" s="44"/>
    </row>
    <row r="11" spans="1:9" x14ac:dyDescent="0.25">
      <c r="A11" s="22">
        <v>1</v>
      </c>
      <c r="B11" s="39" t="str">
        <f>CONCATENATE("Загряване на водата (според калкулатора) до ",H2)</f>
        <v>Загряване на водата (според калкулатора) до 71,4 °C</v>
      </c>
      <c r="C11" s="39"/>
      <c r="D11" s="39"/>
      <c r="E11" s="39"/>
      <c r="F11" s="39"/>
      <c r="G11" s="39"/>
      <c r="H11" s="39"/>
      <c r="I11" s="39"/>
    </row>
    <row r="12" spans="1:9" x14ac:dyDescent="0.25">
      <c r="A12" s="22">
        <v>2</v>
      </c>
      <c r="B12" s="39" t="str">
        <f>CONCATENATE("Размесване на водата (",D6," литра) с малца (",D3," кг) в голмия съд - ",D8," литра, който ще използвам и за варене (момента на озахаряване)")</f>
        <v>Размесване на водата (11 литра) с малца (3,71 кг) в голмия съд - 26 литра, който ще използвам и за варене (момента на озахаряване)</v>
      </c>
      <c r="C12" s="39"/>
      <c r="D12" s="39"/>
      <c r="E12" s="39"/>
      <c r="F12" s="39"/>
      <c r="G12" s="39"/>
      <c r="H12" s="39"/>
      <c r="I12" s="39"/>
    </row>
    <row r="13" spans="1:9" x14ac:dyDescent="0.25">
      <c r="A13" s="22">
        <v>3</v>
      </c>
      <c r="B13" s="39" t="str">
        <f>CONCATENATE("Поддържам ",H3," за около ",I3)</f>
        <v>Поддържам 65 °C за около 45 мин</v>
      </c>
      <c r="C13" s="39"/>
      <c r="D13" s="39"/>
      <c r="E13" s="39"/>
      <c r="F13" s="39"/>
      <c r="G13" s="39"/>
      <c r="H13" s="39"/>
      <c r="I13" s="39"/>
    </row>
    <row r="14" spans="1:9" x14ac:dyDescent="0.25">
      <c r="A14" s="22">
        <v>7</v>
      </c>
      <c r="B14" s="39" t="str">
        <f>CONCATENATE("През това време в друг съд пускам да загрее още ",D7," литра до ",H5)</f>
        <v>През това време в друг съд пускам да загрее още 15 литра до 78 °C</v>
      </c>
      <c r="C14" s="39"/>
      <c r="D14" s="39"/>
      <c r="E14" s="39"/>
      <c r="F14" s="39"/>
      <c r="G14" s="39"/>
      <c r="H14" s="39"/>
      <c r="I14" s="39"/>
    </row>
    <row r="15" spans="1:9" x14ac:dyDescent="0.25">
      <c r="A15" s="22">
        <v>4</v>
      </c>
      <c r="B15" s="39" t="str">
        <f>CONCATENATE("Загряване до ",H4," за около ",I4)</f>
        <v>Загряване до 72 °C за около 10 мин</v>
      </c>
      <c r="C15" s="39"/>
      <c r="D15" s="39"/>
      <c r="E15" s="39"/>
      <c r="F15" s="39"/>
      <c r="G15" s="39"/>
      <c r="H15" s="39"/>
      <c r="I15" s="39"/>
    </row>
    <row r="16" spans="1:9" x14ac:dyDescent="0.25">
      <c r="A16" s="22">
        <v>5</v>
      </c>
      <c r="B16" s="39" t="str">
        <f>CONCATENATE("Взимане на йодна проба, ако всичко е ок продължавам нататък, ако се промени, задържам още малко на ",H4)</f>
        <v>Взимане на йодна проба, ако всичко е ок продължавам нататък, ако се промени, задържам още малко на 72 °C</v>
      </c>
      <c r="C16" s="39"/>
      <c r="D16" s="39"/>
      <c r="E16" s="39"/>
      <c r="F16" s="39"/>
      <c r="G16" s="39"/>
      <c r="H16" s="39"/>
      <c r="I16" s="39"/>
    </row>
    <row r="17" spans="1:9" x14ac:dyDescent="0.25">
      <c r="A17" s="22">
        <v>6</v>
      </c>
      <c r="B17" s="39" t="str">
        <f>CONCATENATE("Загрявам до ",H5," и изключвам казана")</f>
        <v>Загрявам до 78 °C и изключвам казана</v>
      </c>
      <c r="C17" s="39"/>
      <c r="D17" s="39"/>
      <c r="E17" s="39"/>
      <c r="F17" s="39"/>
      <c r="G17" s="39"/>
      <c r="H17" s="39"/>
      <c r="I17" s="39"/>
    </row>
    <row r="18" spans="1:9" x14ac:dyDescent="0.25">
      <c r="A18" s="22">
        <v>8</v>
      </c>
      <c r="B18" s="39" t="s">
        <v>31</v>
      </c>
      <c r="C18" s="39"/>
      <c r="D18" s="39"/>
      <c r="E18" s="39"/>
      <c r="F18" s="39"/>
      <c r="G18" s="39"/>
      <c r="H18" s="39"/>
      <c r="I18" s="39"/>
    </row>
    <row r="19" spans="1:9" x14ac:dyDescent="0.25">
      <c r="A19" s="22">
        <v>9</v>
      </c>
      <c r="B19" s="39" t="str">
        <f>CONCATENATE("Чакам да спадне нивото и доливам с по 1-2 литра вода от водата за промиване - онези ",D7," литра на ",H5)</f>
        <v>Чакам да спадне нивото и доливам с по 1-2 литра вода от водата за промиване - онези 15 литра на 78 °C</v>
      </c>
      <c r="C19" s="39"/>
      <c r="D19" s="39"/>
      <c r="E19" s="39"/>
      <c r="F19" s="39"/>
      <c r="G19" s="39"/>
      <c r="H19" s="39"/>
      <c r="I19" s="39"/>
    </row>
    <row r="20" spans="1:9" x14ac:dyDescent="0.25">
      <c r="A20" s="22">
        <v>10</v>
      </c>
      <c r="B20" s="39" t="s">
        <v>32</v>
      </c>
      <c r="C20" s="39"/>
      <c r="D20" s="39"/>
      <c r="E20" s="39"/>
      <c r="F20" s="39"/>
      <c r="G20" s="39"/>
      <c r="H20" s="39"/>
      <c r="I20" s="39"/>
    </row>
    <row r="21" spans="1:9" x14ac:dyDescent="0.25">
      <c r="A21" s="22">
        <v>11</v>
      </c>
      <c r="B21" s="39" t="s">
        <v>33</v>
      </c>
      <c r="C21" s="39"/>
      <c r="D21" s="39"/>
      <c r="E21" s="39"/>
      <c r="F21" s="39"/>
      <c r="G21" s="39"/>
      <c r="H21" s="39"/>
      <c r="I21" s="39"/>
    </row>
    <row r="22" spans="1:9" x14ac:dyDescent="0.25">
      <c r="A22" s="22">
        <v>12</v>
      </c>
      <c r="B22" s="39" t="str">
        <f>CONCATENATE("Слагам на котлона цялата течност и варя бурно около ",I6,", като на 10-тата минута слагам главната порция хмел, на 10 мин от края слагам остатъка")</f>
        <v>Слагам на котлона цялата течност и варя бурно около 90 мин, като на 10-тата минута слагам главната порция хмел, на 10 мин от края слагам остатъка</v>
      </c>
      <c r="C22" s="39"/>
      <c r="D22" s="39"/>
      <c r="E22" s="39"/>
      <c r="F22" s="39"/>
      <c r="G22" s="39"/>
      <c r="H22" s="39"/>
      <c r="I22" s="39"/>
    </row>
    <row r="23" spans="1:9" x14ac:dyDescent="0.25">
      <c r="A23" s="22">
        <v>13</v>
      </c>
      <c r="B23" s="39" t="str">
        <f>CONCATENATE("Охлаждам бирената мъст в казана с помощта на чилър(сепрентина) до ",H7)</f>
        <v>Охлаждам бирената мъст в казана с помощта на чилър(сепрентина) до 20 °C</v>
      </c>
      <c r="C23" s="39"/>
      <c r="D23" s="39"/>
      <c r="E23" s="39"/>
      <c r="F23" s="39"/>
      <c r="G23" s="39"/>
      <c r="H23" s="39"/>
      <c r="I23" s="39"/>
    </row>
    <row r="24" spans="1:9" x14ac:dyDescent="0.25">
      <c r="A24" s="22">
        <v>14</v>
      </c>
      <c r="B24" s="39" t="str">
        <f>CONCATENATE("Изчаквам да паднат утайките за около ",I8)</f>
        <v>Изчаквам да паднат утайките за около 60 мин</v>
      </c>
      <c r="C24" s="39"/>
      <c r="D24" s="39"/>
      <c r="E24" s="39"/>
      <c r="F24" s="39"/>
      <c r="G24" s="39"/>
      <c r="H24" s="39"/>
      <c r="I24" s="39"/>
    </row>
    <row r="25" spans="1:9" x14ac:dyDescent="0.25">
      <c r="A25" s="22">
        <v>15</v>
      </c>
      <c r="B25" s="39" t="s">
        <v>34</v>
      </c>
      <c r="C25" s="39"/>
      <c r="D25" s="39"/>
      <c r="E25" s="39"/>
      <c r="F25" s="39"/>
      <c r="G25" s="39"/>
      <c r="H25" s="39"/>
      <c r="I25" s="39"/>
    </row>
    <row r="26" spans="1:9" x14ac:dyDescent="0.25">
      <c r="A26" s="22">
        <v>16</v>
      </c>
      <c r="B26" s="39" t="s">
        <v>35</v>
      </c>
      <c r="C26" s="39"/>
      <c r="D26" s="39"/>
      <c r="E26" s="39"/>
      <c r="F26" s="39"/>
      <c r="G26" s="39"/>
      <c r="H26" s="39"/>
      <c r="I26" s="39"/>
    </row>
    <row r="27" spans="1:9" x14ac:dyDescent="0.25">
      <c r="A27" s="22">
        <v>17</v>
      </c>
      <c r="B27" s="39" t="s">
        <v>36</v>
      </c>
      <c r="C27" s="39"/>
      <c r="D27" s="39"/>
      <c r="E27" s="39"/>
      <c r="F27" s="39"/>
      <c r="G27" s="39"/>
      <c r="H27" s="39"/>
      <c r="I27" s="39"/>
    </row>
    <row r="28" spans="1:9" x14ac:dyDescent="0.25">
      <c r="A28" s="22">
        <v>18</v>
      </c>
      <c r="B28" s="39" t="str">
        <f>CONCATENATE("През това време съм приготвил стартера - дрождите (",D5," грама) в топла вода 300мл (20-25 градуса), супена лъжица захар и малко бирената мъст, които слагам също във ферментатора")</f>
        <v>През това време съм приготвил стартера - дрождите (11 грама) в топла вода 300мл (20-25 градуса), супена лъжица захар и малко бирената мъст, които слагам също във ферментатора</v>
      </c>
      <c r="C28" s="39"/>
      <c r="D28" s="39"/>
      <c r="E28" s="39"/>
      <c r="F28" s="39"/>
      <c r="G28" s="39"/>
      <c r="H28" s="39"/>
      <c r="I28" s="39"/>
    </row>
    <row r="29" spans="1:9" x14ac:dyDescent="0.25">
      <c r="A29" s="22">
        <v>19</v>
      </c>
      <c r="B29" s="39" t="s">
        <v>37</v>
      </c>
      <c r="C29" s="39"/>
      <c r="D29" s="39"/>
      <c r="E29" s="39"/>
      <c r="F29" s="39"/>
      <c r="G29" s="39"/>
      <c r="H29" s="39"/>
      <c r="I29" s="39"/>
    </row>
    <row r="30" spans="1:9" x14ac:dyDescent="0.25">
      <c r="A30" s="22">
        <v>20</v>
      </c>
      <c r="B30" s="39" t="s">
        <v>38</v>
      </c>
      <c r="C30" s="39"/>
      <c r="D30" s="39"/>
      <c r="E30" s="39"/>
      <c r="F30" s="39"/>
      <c r="G30" s="39"/>
      <c r="H30" s="39"/>
      <c r="I30" s="39"/>
    </row>
    <row r="31" spans="1:9" x14ac:dyDescent="0.25">
      <c r="A31" s="22">
        <v>21</v>
      </c>
      <c r="B31" s="39" t="s">
        <v>39</v>
      </c>
      <c r="C31" s="39"/>
      <c r="D31" s="39"/>
      <c r="E31" s="39"/>
      <c r="F31" s="39"/>
      <c r="G31" s="39"/>
      <c r="H31" s="39"/>
      <c r="I31" s="39"/>
    </row>
    <row r="32" spans="1:9" x14ac:dyDescent="0.25">
      <c r="A32" s="22">
        <v>22</v>
      </c>
      <c r="B32" s="39" t="s">
        <v>40</v>
      </c>
      <c r="C32" s="39"/>
      <c r="D32" s="39"/>
      <c r="E32" s="39"/>
      <c r="F32" s="39"/>
      <c r="G32" s="39"/>
      <c r="H32" s="39"/>
      <c r="I32" s="39"/>
    </row>
    <row r="34" spans="2:8" x14ac:dyDescent="0.25">
      <c r="B34" s="23" t="s">
        <v>41</v>
      </c>
      <c r="C34" s="24"/>
      <c r="D34" s="24"/>
      <c r="E34" s="25"/>
      <c r="F34" s="25"/>
      <c r="G34" s="25"/>
      <c r="H34" s="25"/>
    </row>
    <row r="35" spans="2:8" x14ac:dyDescent="0.25">
      <c r="B35" s="32" t="s">
        <v>42</v>
      </c>
      <c r="C35" s="24"/>
      <c r="D35" s="24"/>
      <c r="E35" s="25"/>
      <c r="F35" s="25"/>
      <c r="G35" s="25"/>
      <c r="H35" s="25"/>
    </row>
    <row r="36" spans="2:8" ht="170.25" customHeight="1" x14ac:dyDescent="0.25">
      <c r="B36" s="26" t="s">
        <v>43</v>
      </c>
      <c r="C36" s="27"/>
      <c r="D36" s="27"/>
      <c r="E36" s="28"/>
      <c r="F36" s="28"/>
      <c r="G36" s="28"/>
      <c r="H36" s="25"/>
    </row>
    <row r="37" spans="2:8" x14ac:dyDescent="0.25">
      <c r="B37" s="29" t="s">
        <v>44</v>
      </c>
      <c r="C37" s="27"/>
      <c r="D37" s="27"/>
      <c r="E37" s="28"/>
      <c r="F37" s="28"/>
      <c r="G37" s="28"/>
      <c r="H37" s="25"/>
    </row>
    <row r="38" spans="2:8" ht="271.5" customHeight="1" x14ac:dyDescent="0.25">
      <c r="B38" s="26" t="s">
        <v>45</v>
      </c>
      <c r="C38" s="27"/>
      <c r="D38" s="27"/>
      <c r="E38" s="25"/>
      <c r="F38" s="25"/>
      <c r="G38" s="25"/>
      <c r="H38" s="25"/>
    </row>
  </sheetData>
  <mergeCells count="25">
    <mergeCell ref="B13:I13"/>
    <mergeCell ref="B1:E1"/>
    <mergeCell ref="G1:I1"/>
    <mergeCell ref="A10:I10"/>
    <mergeCell ref="B11:I11"/>
    <mergeCell ref="B12:I12"/>
    <mergeCell ref="B25:I25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32:I32"/>
    <mergeCell ref="B26:I26"/>
    <mergeCell ref="B27:I27"/>
    <mergeCell ref="B28:I28"/>
    <mergeCell ref="B29:I29"/>
    <mergeCell ref="B30:I30"/>
    <mergeCell ref="B31:I31"/>
  </mergeCells>
  <hyperlinks>
    <hyperlink ref="B35" r:id="rId1"/>
    <hyperlink ref="B37" r:id="rId2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K17" sqref="K17"/>
    </sheetView>
  </sheetViews>
  <sheetFormatPr defaultRowHeight="15" x14ac:dyDescent="0.25"/>
  <cols>
    <col min="1" max="1" width="3.140625" bestFit="1" customWidth="1"/>
    <col min="2" max="2" width="50.42578125" bestFit="1" customWidth="1"/>
    <col min="3" max="3" width="10" customWidth="1"/>
    <col min="4" max="4" width="10.5703125" customWidth="1"/>
    <col min="5" max="5" width="10.28515625" bestFit="1" customWidth="1"/>
    <col min="6" max="6" width="43.85546875" customWidth="1"/>
  </cols>
  <sheetData>
    <row r="1" spans="1:6" x14ac:dyDescent="0.25">
      <c r="A1" s="45" t="s">
        <v>46</v>
      </c>
      <c r="B1" s="45"/>
      <c r="C1" s="45"/>
      <c r="D1" s="45"/>
      <c r="E1" s="46"/>
    </row>
    <row r="2" spans="1:6" x14ac:dyDescent="0.25">
      <c r="A2" s="47" t="s">
        <v>57</v>
      </c>
      <c r="B2" s="48"/>
      <c r="C2" s="31" t="s">
        <v>3</v>
      </c>
      <c r="D2" s="31" t="s">
        <v>58</v>
      </c>
      <c r="E2" s="31" t="s">
        <v>49</v>
      </c>
    </row>
    <row r="3" spans="1:6" x14ac:dyDescent="0.25">
      <c r="A3" s="36">
        <v>1</v>
      </c>
      <c r="B3" s="30" t="s">
        <v>9</v>
      </c>
      <c r="C3" s="30">
        <v>4</v>
      </c>
      <c r="D3" s="30">
        <v>1.82</v>
      </c>
      <c r="E3" s="30">
        <f t="shared" ref="E3:E7" si="0">C3*D3</f>
        <v>7.28</v>
      </c>
    </row>
    <row r="4" spans="1:6" x14ac:dyDescent="0.25">
      <c r="A4" s="36">
        <v>2</v>
      </c>
      <c r="B4" s="30" t="s">
        <v>47</v>
      </c>
      <c r="C4" s="30">
        <v>4</v>
      </c>
      <c r="D4" s="30">
        <v>0.25</v>
      </c>
      <c r="E4" s="30">
        <f t="shared" si="0"/>
        <v>1</v>
      </c>
    </row>
    <row r="5" spans="1:6" x14ac:dyDescent="0.25">
      <c r="A5" s="36">
        <v>3</v>
      </c>
      <c r="B5" s="30" t="s">
        <v>13</v>
      </c>
      <c r="C5" s="30">
        <v>0.1</v>
      </c>
      <c r="D5" s="30">
        <v>64</v>
      </c>
      <c r="E5" s="30">
        <f t="shared" si="0"/>
        <v>6.4</v>
      </c>
    </row>
    <row r="6" spans="1:6" x14ac:dyDescent="0.25">
      <c r="A6" s="36">
        <v>4</v>
      </c>
      <c r="B6" s="30" t="s">
        <v>17</v>
      </c>
      <c r="C6" s="30">
        <v>1</v>
      </c>
      <c r="D6" s="30">
        <v>4.0999999999999996</v>
      </c>
      <c r="E6" s="30">
        <f t="shared" si="0"/>
        <v>4.0999999999999996</v>
      </c>
    </row>
    <row r="7" spans="1:6" x14ac:dyDescent="0.25">
      <c r="A7" s="36">
        <v>5</v>
      </c>
      <c r="B7" s="30" t="s">
        <v>48</v>
      </c>
      <c r="C7" s="30">
        <v>2</v>
      </c>
      <c r="D7" s="30">
        <v>4</v>
      </c>
      <c r="E7" s="30">
        <f t="shared" si="0"/>
        <v>8</v>
      </c>
    </row>
    <row r="8" spans="1:6" x14ac:dyDescent="0.25">
      <c r="B8" s="33"/>
      <c r="C8" s="33"/>
      <c r="D8" s="31" t="s">
        <v>49</v>
      </c>
      <c r="E8" s="35">
        <f>SUM(E3:E7)</f>
        <v>26.78</v>
      </c>
    </row>
    <row r="10" spans="1:6" x14ac:dyDescent="0.25">
      <c r="A10" s="44" t="s">
        <v>50</v>
      </c>
      <c r="B10" s="44"/>
      <c r="C10" s="44"/>
      <c r="D10" s="44"/>
      <c r="E10" s="44"/>
      <c r="F10" s="44"/>
    </row>
    <row r="11" spans="1:6" x14ac:dyDescent="0.25">
      <c r="A11" s="34" t="s">
        <v>64</v>
      </c>
      <c r="B11" s="34" t="s">
        <v>63</v>
      </c>
      <c r="C11" s="34" t="s">
        <v>59</v>
      </c>
      <c r="D11" s="34" t="s">
        <v>60</v>
      </c>
      <c r="E11" s="34" t="s">
        <v>61</v>
      </c>
      <c r="F11" s="34" t="s">
        <v>62</v>
      </c>
    </row>
    <row r="12" spans="1:6" x14ac:dyDescent="0.25">
      <c r="A12" s="49" t="s">
        <v>51</v>
      </c>
      <c r="B12" s="50"/>
      <c r="C12" s="50"/>
      <c r="D12" s="50"/>
      <c r="E12" s="50"/>
      <c r="F12" s="51"/>
    </row>
    <row r="13" spans="1:6" ht="24.95" customHeight="1" x14ac:dyDescent="0.25">
      <c r="A13" s="30">
        <v>1</v>
      </c>
      <c r="B13" s="30"/>
      <c r="C13" s="38"/>
      <c r="D13" s="38"/>
      <c r="E13" s="38"/>
      <c r="F13" s="30"/>
    </row>
    <row r="14" spans="1:6" ht="24.95" customHeight="1" x14ac:dyDescent="0.25">
      <c r="A14" s="30">
        <v>2</v>
      </c>
      <c r="B14" s="30"/>
      <c r="C14" s="38"/>
      <c r="D14" s="38"/>
      <c r="E14" s="38"/>
      <c r="F14" s="30"/>
    </row>
    <row r="15" spans="1:6" ht="24.95" customHeight="1" x14ac:dyDescent="0.25">
      <c r="A15" s="30">
        <v>3</v>
      </c>
      <c r="B15" s="30"/>
      <c r="C15" s="38"/>
      <c r="D15" s="38"/>
      <c r="E15" s="38"/>
      <c r="F15" s="30"/>
    </row>
    <row r="16" spans="1:6" ht="24.95" customHeight="1" x14ac:dyDescent="0.25">
      <c r="A16" s="30">
        <v>4</v>
      </c>
      <c r="B16" s="30"/>
      <c r="C16" s="38"/>
      <c r="D16" s="38"/>
      <c r="E16" s="38"/>
      <c r="F16" s="30"/>
    </row>
    <row r="17" spans="1:6" ht="24.95" customHeight="1" x14ac:dyDescent="0.25">
      <c r="A17" s="30">
        <v>5</v>
      </c>
      <c r="B17" s="30"/>
      <c r="C17" s="38"/>
      <c r="D17" s="38"/>
      <c r="E17" s="38"/>
      <c r="F17" s="30"/>
    </row>
    <row r="18" spans="1:6" ht="24.95" customHeight="1" x14ac:dyDescent="0.25">
      <c r="A18" s="30">
        <v>6</v>
      </c>
      <c r="B18" s="30"/>
      <c r="C18" s="38"/>
      <c r="D18" s="38"/>
      <c r="E18" s="38"/>
      <c r="F18" s="30"/>
    </row>
    <row r="19" spans="1:6" ht="24.95" customHeight="1" x14ac:dyDescent="0.25">
      <c r="A19" s="30">
        <v>7</v>
      </c>
      <c r="B19" s="30"/>
      <c r="C19" s="38"/>
      <c r="D19" s="38"/>
      <c r="E19" s="38"/>
      <c r="F19" s="30"/>
    </row>
    <row r="20" spans="1:6" ht="24.95" customHeight="1" x14ac:dyDescent="0.25">
      <c r="A20" s="30">
        <v>8</v>
      </c>
      <c r="B20" s="30"/>
      <c r="C20" s="38"/>
      <c r="D20" s="38"/>
      <c r="E20" s="38"/>
      <c r="F20" s="30"/>
    </row>
    <row r="21" spans="1:6" ht="24.95" customHeight="1" x14ac:dyDescent="0.25">
      <c r="A21" s="30">
        <v>9</v>
      </c>
      <c r="B21" s="30"/>
      <c r="C21" s="38"/>
      <c r="D21" s="38"/>
      <c r="E21" s="38"/>
      <c r="F21" s="30"/>
    </row>
    <row r="22" spans="1:6" ht="24.95" customHeight="1" x14ac:dyDescent="0.25">
      <c r="A22" s="30">
        <v>10</v>
      </c>
      <c r="B22" s="30"/>
      <c r="C22" s="38"/>
      <c r="D22" s="38"/>
      <c r="E22" s="38"/>
      <c r="F22" s="30"/>
    </row>
    <row r="23" spans="1:6" x14ac:dyDescent="0.25">
      <c r="A23" s="49" t="s">
        <v>52</v>
      </c>
      <c r="B23" s="50"/>
      <c r="C23" s="50"/>
      <c r="D23" s="50"/>
      <c r="E23" s="50"/>
      <c r="F23" s="51"/>
    </row>
    <row r="24" spans="1:6" ht="24.95" customHeight="1" x14ac:dyDescent="0.25">
      <c r="A24" s="30">
        <v>11</v>
      </c>
      <c r="B24" s="30"/>
      <c r="C24" s="38"/>
      <c r="D24" s="38"/>
      <c r="E24" s="38"/>
      <c r="F24" s="30"/>
    </row>
    <row r="25" spans="1:6" ht="24.95" customHeight="1" x14ac:dyDescent="0.25">
      <c r="A25" s="30">
        <v>12</v>
      </c>
      <c r="B25" s="30"/>
      <c r="C25" s="38"/>
      <c r="D25" s="38"/>
      <c r="E25" s="38"/>
      <c r="F25" s="30"/>
    </row>
    <row r="26" spans="1:6" ht="24.95" customHeight="1" x14ac:dyDescent="0.25">
      <c r="A26" s="30">
        <v>13</v>
      </c>
      <c r="B26" s="30"/>
      <c r="C26" s="38"/>
      <c r="D26" s="38"/>
      <c r="E26" s="38"/>
      <c r="F26" s="30"/>
    </row>
    <row r="27" spans="1:6" x14ac:dyDescent="0.25">
      <c r="A27" s="49" t="s">
        <v>53</v>
      </c>
      <c r="B27" s="50"/>
      <c r="C27" s="50"/>
      <c r="D27" s="50"/>
      <c r="E27" s="50"/>
      <c r="F27" s="51"/>
    </row>
    <row r="28" spans="1:6" ht="24.95" customHeight="1" x14ac:dyDescent="0.25">
      <c r="A28" s="30">
        <v>14</v>
      </c>
      <c r="B28" s="30"/>
      <c r="C28" s="38"/>
      <c r="D28" s="38"/>
      <c r="E28" s="38"/>
      <c r="F28" s="30"/>
    </row>
    <row r="29" spans="1:6" ht="24.95" customHeight="1" x14ac:dyDescent="0.25">
      <c r="A29" s="30">
        <v>15</v>
      </c>
      <c r="B29" s="30"/>
      <c r="C29" s="38"/>
      <c r="D29" s="38"/>
      <c r="E29" s="38"/>
      <c r="F29" s="30"/>
    </row>
    <row r="30" spans="1:6" ht="24.95" customHeight="1" x14ac:dyDescent="0.25">
      <c r="A30" s="30">
        <v>16</v>
      </c>
      <c r="B30" s="30"/>
      <c r="C30" s="38"/>
      <c r="D30" s="38"/>
      <c r="E30" s="38"/>
      <c r="F30" s="30"/>
    </row>
    <row r="31" spans="1:6" x14ac:dyDescent="0.25">
      <c r="A31" s="49" t="s">
        <v>54</v>
      </c>
      <c r="B31" s="50"/>
      <c r="C31" s="50"/>
      <c r="D31" s="50"/>
      <c r="E31" s="50"/>
      <c r="F31" s="51"/>
    </row>
    <row r="32" spans="1:6" ht="24.95" customHeight="1" x14ac:dyDescent="0.25">
      <c r="A32" s="30">
        <v>17</v>
      </c>
      <c r="B32" s="30"/>
      <c r="C32" s="38"/>
      <c r="D32" s="38"/>
      <c r="E32" s="38"/>
      <c r="F32" s="30"/>
    </row>
    <row r="33" spans="1:6" ht="24.95" customHeight="1" x14ac:dyDescent="0.25">
      <c r="A33" s="30">
        <v>18</v>
      </c>
      <c r="B33" s="30"/>
      <c r="C33" s="38"/>
      <c r="D33" s="38"/>
      <c r="E33" s="38"/>
      <c r="F33" s="30"/>
    </row>
    <row r="34" spans="1:6" ht="24.95" customHeight="1" x14ac:dyDescent="0.25">
      <c r="A34" s="30">
        <v>19</v>
      </c>
      <c r="B34" s="30"/>
      <c r="C34" s="38"/>
      <c r="D34" s="38"/>
      <c r="E34" s="38"/>
      <c r="F34" s="30"/>
    </row>
    <row r="35" spans="1:6" x14ac:dyDescent="0.25">
      <c r="A35" s="49" t="s">
        <v>55</v>
      </c>
      <c r="B35" s="50"/>
      <c r="C35" s="50"/>
      <c r="D35" s="50"/>
      <c r="E35" s="50"/>
      <c r="F35" s="51"/>
    </row>
    <row r="36" spans="1:6" ht="24.95" customHeight="1" x14ac:dyDescent="0.25">
      <c r="A36" s="30">
        <v>20</v>
      </c>
      <c r="B36" s="30"/>
      <c r="C36" s="38"/>
      <c r="D36" s="38"/>
      <c r="E36" s="38"/>
      <c r="F36" s="30"/>
    </row>
    <row r="37" spans="1:6" ht="24.95" customHeight="1" x14ac:dyDescent="0.25">
      <c r="A37" s="30">
        <v>21</v>
      </c>
      <c r="B37" s="30"/>
      <c r="C37" s="38"/>
      <c r="D37" s="38"/>
      <c r="E37" s="38"/>
      <c r="F37" s="30"/>
    </row>
    <row r="38" spans="1:6" ht="24.95" customHeight="1" x14ac:dyDescent="0.25">
      <c r="A38" s="30">
        <v>22</v>
      </c>
      <c r="B38" s="30"/>
      <c r="C38" s="38"/>
      <c r="D38" s="38"/>
      <c r="E38" s="38"/>
      <c r="F38" s="30"/>
    </row>
    <row r="39" spans="1:6" x14ac:dyDescent="0.25">
      <c r="A39" s="49" t="s">
        <v>56</v>
      </c>
      <c r="B39" s="50"/>
      <c r="C39" s="50"/>
      <c r="D39" s="50"/>
      <c r="E39" s="50"/>
      <c r="F39" s="51"/>
    </row>
    <row r="40" spans="1:6" ht="24.95" customHeight="1" x14ac:dyDescent="0.25">
      <c r="A40" s="30">
        <v>23</v>
      </c>
      <c r="B40" s="30"/>
      <c r="C40" s="38"/>
      <c r="D40" s="38"/>
      <c r="E40" s="38"/>
      <c r="F40" s="30"/>
    </row>
    <row r="41" spans="1:6" ht="24.95" customHeight="1" x14ac:dyDescent="0.25">
      <c r="A41" s="30">
        <v>34</v>
      </c>
      <c r="B41" s="30"/>
      <c r="C41" s="38"/>
      <c r="D41" s="38"/>
      <c r="E41" s="38"/>
      <c r="F41" s="30"/>
    </row>
    <row r="42" spans="1:6" ht="24.95" customHeight="1" x14ac:dyDescent="0.25">
      <c r="A42" s="30">
        <v>35</v>
      </c>
      <c r="B42" s="30"/>
      <c r="C42" s="38"/>
      <c r="D42" s="38"/>
      <c r="E42" s="38"/>
      <c r="F42" s="30"/>
    </row>
    <row r="43" spans="1:6" x14ac:dyDescent="0.25">
      <c r="C43" s="52" t="s">
        <v>65</v>
      </c>
      <c r="D43" s="52"/>
      <c r="E43" s="37">
        <f>SUM(E40:E42,E36:E38,E32:E34,E29:E30,E28,E24:E26,E13:E22)</f>
        <v>0</v>
      </c>
    </row>
    <row r="44" spans="1:6" x14ac:dyDescent="0.25">
      <c r="C44" s="37"/>
      <c r="D44" s="37"/>
      <c r="E44" s="37"/>
    </row>
    <row r="45" spans="1:6" x14ac:dyDescent="0.25">
      <c r="C45" s="37"/>
      <c r="D45" s="37"/>
      <c r="E45" s="37"/>
    </row>
    <row r="46" spans="1:6" x14ac:dyDescent="0.25">
      <c r="C46" s="37"/>
      <c r="D46" s="37"/>
      <c r="E46" s="37"/>
    </row>
    <row r="47" spans="1:6" x14ac:dyDescent="0.25">
      <c r="C47" s="37"/>
      <c r="D47" s="37"/>
      <c r="E47" s="37"/>
    </row>
    <row r="48" spans="1:6" x14ac:dyDescent="0.25">
      <c r="C48" s="37"/>
      <c r="D48" s="37"/>
      <c r="E48" s="37"/>
    </row>
    <row r="49" spans="3:5" x14ac:dyDescent="0.25">
      <c r="C49" s="37"/>
      <c r="D49" s="37"/>
      <c r="E49" s="37"/>
    </row>
    <row r="50" spans="3:5" x14ac:dyDescent="0.25">
      <c r="C50" s="37"/>
      <c r="D50" s="37"/>
      <c r="E50" s="37"/>
    </row>
    <row r="51" spans="3:5" x14ac:dyDescent="0.25">
      <c r="C51" s="37"/>
      <c r="D51" s="37"/>
      <c r="E51" s="37"/>
    </row>
    <row r="52" spans="3:5" x14ac:dyDescent="0.25">
      <c r="C52" s="37"/>
      <c r="D52" s="37"/>
      <c r="E52" s="37"/>
    </row>
    <row r="53" spans="3:5" x14ac:dyDescent="0.25">
      <c r="C53" s="37"/>
      <c r="D53" s="37"/>
      <c r="E53" s="37"/>
    </row>
    <row r="54" spans="3:5" x14ac:dyDescent="0.25">
      <c r="C54" s="37"/>
      <c r="D54" s="37"/>
      <c r="E54" s="37"/>
    </row>
  </sheetData>
  <mergeCells count="10">
    <mergeCell ref="C43:D43"/>
    <mergeCell ref="A23:F23"/>
    <mergeCell ref="A27:F27"/>
    <mergeCell ref="A31:F31"/>
    <mergeCell ref="A35:F35"/>
    <mergeCell ref="A1:E1"/>
    <mergeCell ref="A2:B2"/>
    <mergeCell ref="A10:F10"/>
    <mergeCell ref="A12:F12"/>
    <mergeCell ref="A39:F39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Процедура</vt:lpstr>
      <vt:lpstr>График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Al-Rifay</dc:creator>
  <cp:lastModifiedBy>Mohamed Al-Rifay</cp:lastModifiedBy>
  <dcterms:created xsi:type="dcterms:W3CDTF">2016-10-26T06:29:31Z</dcterms:created>
  <dcterms:modified xsi:type="dcterms:W3CDTF">2016-10-26T13:05:10Z</dcterms:modified>
</cp:coreProperties>
</file>