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ohamed\Desktop\"/>
    </mc:Choice>
  </mc:AlternateContent>
  <bookViews>
    <workbookView xWindow="0" yWindow="0" windowWidth="21570" windowHeight="8160"/>
  </bookViews>
  <sheets>
    <sheet name="График 1ва варка 30.10.16" sheetId="2" r:id="rId1"/>
    <sheet name="Процедура" sheetId="1" r:id="rId2"/>
  </sheets>
  <externalReferences>
    <externalReference r:id="rId3"/>
  </externalReferences>
  <definedNames>
    <definedName name="galons">'[1]IBU Calculator'!$B$5</definedName>
    <definedName name="liters">'[1]IBU Calculator'!$A$5</definedName>
    <definedName name="og">'[1]IBU Calculator'!$B$2</definedName>
    <definedName name="ogbrix">'[1]IBU Calculator'!$A$2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5" i="2" l="1"/>
  <c r="F42" i="2" l="1"/>
  <c r="D40" i="2"/>
  <c r="F40" i="2" s="1"/>
  <c r="D39" i="2"/>
  <c r="F39" i="2" s="1"/>
  <c r="D38" i="2"/>
  <c r="F38" i="2" s="1"/>
  <c r="E36" i="2"/>
  <c r="F36" i="2" s="1"/>
  <c r="D35" i="2"/>
  <c r="E35" i="2" s="1"/>
  <c r="F35" i="2" s="1"/>
  <c r="D34" i="2"/>
  <c r="F34" i="2" s="1"/>
  <c r="D33" i="2"/>
  <c r="E33" i="2" s="1"/>
  <c r="F33" i="2" s="1"/>
  <c r="D32" i="2"/>
  <c r="F32" i="2" s="1"/>
  <c r="D31" i="2"/>
  <c r="F31" i="2" s="1"/>
  <c r="D30" i="2"/>
  <c r="F30" i="2" s="1"/>
  <c r="F29" i="2"/>
  <c r="E27" i="2"/>
  <c r="F27" i="2" s="1"/>
  <c r="D26" i="2"/>
  <c r="F26" i="2" s="1"/>
  <c r="F25" i="2"/>
  <c r="F23" i="2"/>
  <c r="E22" i="2"/>
  <c r="F22" i="2" s="1"/>
  <c r="F21" i="2"/>
  <c r="E20" i="2"/>
  <c r="F20" i="2" s="1"/>
  <c r="D19" i="2"/>
  <c r="F19" i="2" s="1"/>
  <c r="F18" i="2"/>
  <c r="F17" i="2"/>
  <c r="E9" i="2"/>
  <c r="E10" i="2" s="1"/>
  <c r="E8" i="2"/>
  <c r="C6" i="2"/>
  <c r="C7" i="2" s="1"/>
  <c r="E5" i="2"/>
  <c r="E4" i="2"/>
  <c r="E3" i="2"/>
  <c r="B30" i="1"/>
  <c r="B29" i="1"/>
  <c r="B25" i="1"/>
  <c r="B20" i="1"/>
  <c r="B19" i="1"/>
  <c r="B18" i="1"/>
  <c r="B16" i="1"/>
  <c r="B15" i="1"/>
  <c r="B14" i="1"/>
  <c r="D11" i="1"/>
  <c r="C10" i="1"/>
  <c r="D10" i="1" s="1"/>
  <c r="D9" i="1"/>
  <c r="C9" i="1"/>
  <c r="D8" i="1"/>
  <c r="B34" i="1" s="1"/>
  <c r="C7" i="1"/>
  <c r="D7" i="1" s="1"/>
  <c r="C6" i="1"/>
  <c r="D6" i="1" s="1"/>
  <c r="D5" i="1"/>
  <c r="D4" i="1"/>
  <c r="C4" i="1"/>
  <c r="F49" i="2" l="1"/>
  <c r="B17" i="1"/>
  <c r="B22" i="1"/>
</calcChain>
</file>

<file path=xl/sharedStrings.xml><?xml version="1.0" encoding="utf-8"?>
<sst xmlns="http://schemas.openxmlformats.org/spreadsheetml/2006/main" count="158" uniqueCount="142">
  <si>
    <t>Procedure - Home Bbeer Brewing
First Procedure -  30.10.2016</t>
  </si>
  <si>
    <t>(Посочва се цялото количество за варене и калкулатора изчислява количеството - вода за озахаряване, вода за промиване и количество малц)</t>
  </si>
  <si>
    <t>Температурни паузи</t>
  </si>
  <si>
    <t>Суровина</t>
  </si>
  <si>
    <t>К-во</t>
  </si>
  <si>
    <t>К-во - 
закръглено</t>
  </si>
  <si>
    <t>%</t>
  </si>
  <si>
    <t>Градуси за озахаряване 
според калкулатора:</t>
  </si>
  <si>
    <t>71,4 °C</t>
  </si>
  <si>
    <t>N/A</t>
  </si>
  <si>
    <t>Pale Ale Malt (Светъл малц) - Гърция</t>
  </si>
  <si>
    <t>Първа пауза</t>
  </si>
  <si>
    <t>65 °C</t>
  </si>
  <si>
    <t>45 мин</t>
  </si>
  <si>
    <t>HALLERTAU Trad. - Ароматичен хмел Халертау - 2014г</t>
  </si>
  <si>
    <t>Втора пауза</t>
  </si>
  <si>
    <t>72 °C</t>
  </si>
  <si>
    <t>10 мин</t>
  </si>
  <si>
    <t>1ва порция HALLERTAU Trad. - Ароматичен хмел Халертау - 2014г</t>
  </si>
  <si>
    <t>Трета пауа</t>
  </si>
  <si>
    <t>78 °C</t>
  </si>
  <si>
    <t>0 мин</t>
  </si>
  <si>
    <t>2ра порция HALLERTAU Trad. - Ароматичен хмел Халертау - 2014г</t>
  </si>
  <si>
    <t>Варене</t>
  </si>
  <si>
    <t>100 °C</t>
  </si>
  <si>
    <t>90 мин</t>
  </si>
  <si>
    <t>Nottingham Ale , насипни 11гр.</t>
  </si>
  <si>
    <t>Температура на охлаждане</t>
  </si>
  <si>
    <t>20 °C</t>
  </si>
  <si>
    <t>30 мин</t>
  </si>
  <si>
    <t>Вода за озаряване (Strike Water)</t>
  </si>
  <si>
    <t>Време за утаяване</t>
  </si>
  <si>
    <t>60 мин</t>
  </si>
  <si>
    <t>Вода за промиване</t>
  </si>
  <si>
    <t>Вода Общо (Варка - колко побира съда за варене)</t>
  </si>
  <si>
    <t>Процедура:</t>
  </si>
  <si>
    <t>Изсипвам всичко от казана в лаутертюна (той е 20 литра, така че има място)</t>
  </si>
  <si>
    <t>Под лаутертюна, на канелката съм сложим големия съд за варене (25 литра), в който съм варил преди това и в него изтича бирената мъст</t>
  </si>
  <si>
    <r>
      <t xml:space="preserve">Измервам </t>
    </r>
    <r>
      <rPr>
        <b/>
        <sz val="11"/>
        <color theme="1"/>
        <rFont val="Calibri"/>
        <family val="2"/>
        <charset val="204"/>
        <scheme val="minor"/>
      </rPr>
      <t>захарността със захаромер,</t>
    </r>
    <r>
      <rPr>
        <sz val="11"/>
        <color theme="1"/>
        <rFont val="Calibri"/>
        <family val="2"/>
        <scheme val="minor"/>
      </rPr>
      <t xml:space="preserve"> след като съм промил всичко и цялата бирена мъст е в казана</t>
    </r>
  </si>
  <si>
    <t>На 10-тата минута слагам главната порция хмел (1g/1l при 10% алфа киселини - за Халертау нека е 1.5g/1l защото той е с 7% алфа киселини)</t>
  </si>
  <si>
    <t>На 80-тата минута слагам ароматната порция хмел - остатъка</t>
  </si>
  <si>
    <t>Преди края на варенето слагам серпентината вътре, за да се дезинфекцира</t>
  </si>
  <si>
    <r>
      <t xml:space="preserve">През това време измервам </t>
    </r>
    <r>
      <rPr>
        <b/>
        <sz val="11"/>
        <color theme="1"/>
        <rFont val="Calibri"/>
        <family val="2"/>
        <charset val="204"/>
        <scheme val="minor"/>
      </rPr>
      <t>захарността със захаромер</t>
    </r>
  </si>
  <si>
    <t>Изпомпвам цялата бирена мъст в ферментатора, като започвам с бистрото отгоре от високо за да аерирам</t>
  </si>
  <si>
    <t>След това всичко друго през торбата за филтриране - става бавно</t>
  </si>
  <si>
    <t>Раздрусвам съда за ферментиране, за да аерирам (2-3 минути)</t>
  </si>
  <si>
    <t>Наблюдавам процеса в ферменатора в следващите 12 часа, за да видя дали се случва нещо.Ако всичко е  ок след 7 дни преминавам към пълнене</t>
  </si>
  <si>
    <r>
      <t xml:space="preserve">Измервам </t>
    </r>
    <r>
      <rPr>
        <b/>
        <sz val="11"/>
        <color theme="1"/>
        <rFont val="Calibri"/>
        <family val="2"/>
        <charset val="204"/>
        <scheme val="minor"/>
      </rPr>
      <t xml:space="preserve">захарността със захаромер </t>
    </r>
    <r>
      <rPr>
        <sz val="11"/>
        <color theme="1"/>
        <rFont val="Calibri"/>
        <family val="2"/>
        <charset val="204"/>
        <scheme val="minor"/>
      </rPr>
      <t>и смятам по формулата количество алкохол в бирата - ABV</t>
    </r>
  </si>
  <si>
    <t>След това приготвям бутилките(дезинфекцирани), като слагам по една чаена лъжица захар(5-6грама) във всяка, след това пълня от ферментатора(през канелата с маркуч, който влиза директно в бутилката)</t>
  </si>
  <si>
    <t>Складирам бутилките за 1 седмица на стайна температура</t>
  </si>
  <si>
    <t>След това една седмица в хладилник за да се разтовори по добре CO2 и да се охладят</t>
  </si>
  <si>
    <t>Калулатори</t>
  </si>
  <si>
    <t>Как се мери захарност:</t>
  </si>
  <si>
    <t>http://www.brewersfriend.com/mash/</t>
  </si>
  <si>
    <r>
      <rPr>
        <b/>
        <sz val="10"/>
        <color theme="1"/>
        <rFont val="Calibri"/>
        <family val="2"/>
        <charset val="204"/>
        <scheme val="minor"/>
      </rPr>
      <t>Mash - калкулатора:</t>
    </r>
    <r>
      <rPr>
        <sz val="10"/>
        <color theme="1"/>
        <rFont val="Calibri"/>
        <family val="2"/>
        <charset val="204"/>
        <scheme val="minor"/>
      </rPr>
      <t xml:space="preserve">
- избираш мерните единици - метрична система, килограм (третата отметка)
- попълваш теглото на малца
- избираш дали ще използваш съотношение вода-малц или направо количеството вода
- попълваш съотношението вода-малц, обикновено е 3:1 (или с колко литра вода ще смесиш малца)
- попълваш желаната температура след смесването - примерно 68*С
- попълваш температурата на малца
- следващото можеш да не го пипаш, температурата на кипене на твоята надморска височина ще ти трябва само ако изчисляваш многократно вливане за повишаване на температурата (за следващите температурни паузи)
</t>
    </r>
    <r>
      <rPr>
        <b/>
        <sz val="10"/>
        <color theme="1"/>
        <rFont val="Calibri"/>
        <family val="2"/>
        <charset val="204"/>
        <scheme val="minor"/>
      </rPr>
      <t>Калкулаторът ти показва какво количество вода и с каква температура ти трябва, така че след смесването с малца да получиш исканата от теб температура.</t>
    </r>
  </si>
  <si>
    <r>
      <t xml:space="preserve">Мериш захарността:
1. преди да сложиш да ври - от нея разбираш как си се справил с озахаряването
2. преди да сложиш дрождите
3. след края на ферментацията, преди да бутилираш
Формулата: </t>
    </r>
    <r>
      <rPr>
        <b/>
        <sz val="11"/>
        <color theme="1"/>
        <rFont val="Calibri"/>
        <family val="2"/>
        <charset val="204"/>
        <scheme val="minor"/>
      </rPr>
      <t>ABV = (точка 2 - точка 3)*0.53+0,25</t>
    </r>
    <r>
      <rPr>
        <sz val="11"/>
        <color theme="1"/>
        <rFont val="Calibri"/>
        <family val="2"/>
        <scheme val="minor"/>
      </rPr>
      <t xml:space="preserve">
Това 0,25 е заради захарта, която ще сложиш за бутилково газиране. И то, ако сложиш 5 гр/литър. Ако сложиш 6гр/л, е 0,3 вместо 0,25.</t>
    </r>
  </si>
  <si>
    <t>http://www.brewersfriend.com/ibu-calculator/</t>
  </si>
  <si>
    <t>Как се пригтовя захарен сироп, за газировката:</t>
  </si>
  <si>
    <r>
      <rPr>
        <b/>
        <sz val="10"/>
        <color theme="1"/>
        <rFont val="Calibri"/>
        <family val="2"/>
        <charset val="204"/>
        <scheme val="minor"/>
      </rPr>
      <t>IBU - калкулатора:</t>
    </r>
    <r>
      <rPr>
        <sz val="10"/>
        <color theme="1"/>
        <rFont val="Calibri"/>
        <family val="2"/>
        <scheme val="minor"/>
      </rPr>
      <t xml:space="preserve">
- отново посочваш с какви мерни единици ще работиш
- попълваш какво количество ще имаш след края на варенето
- попълваш с какво количество започваш варенето
- попълваш в SG каква ще е плътността на мъстта след варенето, ще ти трябва този http://www.brewersfriend.com/brix-converter/ калкулатор, за да преобразуваш от градуси Брикс
Количеството и плътността след варенето са малко ориентировъчни. Трябва да си опознал оборудването си, за да знаеш с точност колко ще се изпари. Като за начало предвиждай изпарване на 1 литър на всеки 6, а след варката може да си преизчислиш горчивината с реалните стойности. Колкото за плътността, след като си задал количествата, налучквай числото, докато отдолу "Estimated Boil Gravity" стане равно на реалния ти екстракт в началото на варенето. Така приблизително ще знаеш с какъв екстракт ще завършиш - този който си налучквал. Ако прецениш, че при варенето се изпарява повече или по-малко, можеш да коригираш с увеличаване/намаляване силата на нагревателя или с доливане на вода (но най-малко 10-15 минути преди края на варенето, при това в малки количества).
</t>
    </r>
    <r>
      <rPr>
        <b/>
        <sz val="10"/>
        <color theme="1"/>
        <rFont val="Calibri"/>
        <family val="2"/>
        <charset val="204"/>
        <scheme val="minor"/>
      </rPr>
      <t>- попълваш хмеловете, които смяташ да сложиш - количеството в грамове, процентът алфа-киселини (те дават горчивината), времето за варене на дадената порция хмел в минути и дали е на листа или пелети. По един ред за всеки вид хмел и време за варене. Играеш си с количествата и времената, докато нацелиш горчивината, която искаш. Показва я най-долу, в зелено.</t>
    </r>
  </si>
  <si>
    <r>
      <rPr>
        <b/>
        <sz val="10"/>
        <color theme="1"/>
        <rFont val="Calibri"/>
        <family val="2"/>
        <charset val="204"/>
        <scheme val="minor"/>
      </rPr>
      <t>Имаш два варианта:</t>
    </r>
    <r>
      <rPr>
        <sz val="10"/>
        <color theme="1"/>
        <rFont val="Calibri"/>
        <family val="2"/>
        <scheme val="minor"/>
      </rPr>
      <t xml:space="preserve">
</t>
    </r>
    <r>
      <rPr>
        <b/>
        <sz val="10"/>
        <color theme="1"/>
        <rFont val="Calibri"/>
        <family val="2"/>
        <charset val="204"/>
        <scheme val="minor"/>
      </rPr>
      <t xml:space="preserve">Дозиране във всяка бутилка и разливане директно от ферментора. </t>
    </r>
    <r>
      <rPr>
        <sz val="10"/>
        <color theme="1"/>
        <rFont val="Calibri"/>
        <family val="2"/>
        <scheme val="minor"/>
      </rPr>
      <t xml:space="preserve">Последната варка така я правих, един колега ми даде страхотен съвет. Отмерват се 100 гр захар в мензура или друг разграфен съд. Долива се до 200 мл вода (заедно със захарта да е 200мл. Кипваш го в микровълновата, но за кратко, да не загубиш много вода. Оставяш да изстине малко под капак, да не се замърси. И вече имаш захарен сироп, 5мл от който съдържат 2,5 гр захар - колкото ти трябва за 0,5л бутилка. Дозираш със 5мл спринцовка - една в половинка, две в литрова. Но не цяла спринцовка, а 5мл.
</t>
    </r>
    <r>
      <rPr>
        <b/>
        <sz val="10"/>
        <color theme="1"/>
        <rFont val="Calibri"/>
        <family val="2"/>
        <charset val="204"/>
        <scheme val="minor"/>
      </rPr>
      <t>Това, което колегата ти е писал - отделен съд за разливане.</t>
    </r>
    <r>
      <rPr>
        <sz val="10"/>
        <color theme="1"/>
        <rFont val="Calibri"/>
        <family val="2"/>
        <scheme val="minor"/>
      </rPr>
      <t xml:space="preserve">
Предполагам, външната кофа на лаутернтюна ти е с канелка? Ако да, си готов. Източваш малко бира от ферментора в кофата, наливаш горещия захарен сироп, източваш останалата бира вътре, при което се разбърква достатъчно добре и после бутилираш от него. (Ако сложиш първо сиропа, в канелката може да остане известно количество по-сладка бира и първата бутилка да е по-газирана. Съответно, можеш да върнеш първата бира в кофата, без да плискаш много, да не вкарваш кислород) Проблемът е, че трябва да знаеш колко точно бира ще източиш, за да си подготвиш сиропа. Ако бирата е повече (което едва ли е така при теб), може да се бутилира на 2-3 пъти, като първите определяш предварително какво количество бира ще източваш, примерно 10л и смесваш с колкото трябва захар за тези 10л, а последното - колкото остане, слагаш нужния сироп, разбъркваш и бутилираш</t>
    </r>
  </si>
  <si>
    <t>СУРОВИНИ</t>
  </si>
  <si>
    <t xml:space="preserve"> Home Beer Brewing
Scheduler 30.10.2016</t>
  </si>
  <si>
    <t>Разход</t>
  </si>
  <si>
    <t>Цена</t>
  </si>
  <si>
    <t>Общо</t>
  </si>
  <si>
    <t>Мелене</t>
  </si>
  <si>
    <t>3.1</t>
  </si>
  <si>
    <t>1-ва порция</t>
  </si>
  <si>
    <t>3.2</t>
  </si>
  <si>
    <t>2-ра порция</t>
  </si>
  <si>
    <t>Доставка</t>
  </si>
  <si>
    <t>График</t>
  </si>
  <si>
    <t>№</t>
  </si>
  <si>
    <t>Процес</t>
  </si>
  <si>
    <t>Дата</t>
  </si>
  <si>
    <t>ОТ</t>
  </si>
  <si>
    <t>ДО</t>
  </si>
  <si>
    <t>СУМАРНО</t>
  </si>
  <si>
    <t>Проба °P</t>
  </si>
  <si>
    <t>ЗАБЕЛЕЖКА</t>
  </si>
  <si>
    <t>Озахаравяне</t>
  </si>
  <si>
    <t>Старт на подгряване до 71 градуса</t>
  </si>
  <si>
    <t>Дозирам с едно канче - 1,5 литра. Водата е студена - около 15 градуса.</t>
  </si>
  <si>
    <t>Добавяне на малца</t>
  </si>
  <si>
    <t>Бавно добавям, докато разбърквам</t>
  </si>
  <si>
    <t>Загряване до 65 градуса</t>
  </si>
  <si>
    <t>Закова на 65 градуса, от време на време разбърквам. Стига до 66 след това до 64 градуса, но се поддържа добре и без проблеми, благодарение на каменната вата около ел. казана</t>
  </si>
  <si>
    <t>Междувременно в друг съд погрях водата за промиване до 78 градуса, водата беше с температура 14 градуса.</t>
  </si>
  <si>
    <t>Подгряване със същия 1KW бързовар.</t>
  </si>
  <si>
    <t>Загряване до 72 градуса</t>
  </si>
  <si>
    <t>Бързо вдигна до 72 градуса.</t>
  </si>
  <si>
    <t>Пробата беше с кафеникаво-оранжев цвят. Продължавам напред.</t>
  </si>
  <si>
    <t>Тук става малко по бавно.</t>
  </si>
  <si>
    <t>Промиване</t>
  </si>
  <si>
    <t>Започва промиването</t>
  </si>
  <si>
    <t>Все още тече през канелката в казана</t>
  </si>
  <si>
    <t>Захарност</t>
  </si>
  <si>
    <t>Измервам захарност, след като всичко е ел. казана.</t>
  </si>
  <si>
    <t>Варене и охмеляване</t>
  </si>
  <si>
    <t>Изпозлвах нагревателя на казана + бързовара 1kW, с който по-рано подгрях водата за промиване. Мощността на двете е напълно достатъчна за бурно кипене.</t>
  </si>
  <si>
    <t>Вече е кипнало</t>
  </si>
  <si>
    <t>Слагам първата доза хмел</t>
  </si>
  <si>
    <t>Слагам 35 грама хмел</t>
  </si>
  <si>
    <t>Слагам втората доза хмел</t>
  </si>
  <si>
    <t>Слагам другите 15 грама хмел</t>
  </si>
  <si>
    <t>Поготвям серпентината като я свръзквам към студената вода и маркуч към канала, слагам я да ври с течността последните минути</t>
  </si>
  <si>
    <t>Процеса става в банята, където ще варя след това заради парите.Трябва да скъся маркуча на серпентината,прекалено е дълъг</t>
  </si>
  <si>
    <t>Охлаждане до 22 градуса със серпентина</t>
  </si>
  <si>
    <t>През това време подготвих дрождите в 300мл топла вода, супена лъжица захар и малко бирена мъст</t>
  </si>
  <si>
    <t>Веднага станаха активни и образуваха много пияна. Мирише на мая за хлаб.</t>
  </si>
  <si>
    <t>Пресипах бирена мъст, колкото да напълня мензурата (около 300мл). Закова точно на 15</t>
  </si>
  <si>
    <t>Филтриране</t>
  </si>
  <si>
    <t>Филтриране с маркуч към ферментатора през торбата за филтриране, като първата част е от горния неразмътен слой, след това изсипвам всичко в торбата и чакам</t>
  </si>
  <si>
    <t>Първата част мина много гладко и доста бързо. Накрая се наложи да пипам торбата с ръце и да я изтискам, иначе щеше да отнеме много време. Не знам дали е било правилно.</t>
  </si>
  <si>
    <t>Добавяне на дрожбите и аериране около 1-2 минути</t>
  </si>
  <si>
    <t>Добавих дрождите и с помощта на един приятел го раздрусахме стабилно.</t>
  </si>
  <si>
    <t>Всичко е във ферментатора</t>
  </si>
  <si>
    <t>Предварително бях оразмерил ферментатора. В крайна сметка станаха точно 15 литра бира. Струва ми се малко при полжение, че цялото количество беше 24 литра, т.е. около 9 литра се бяха изпарили.</t>
  </si>
  <si>
    <t>Ферментиране</t>
  </si>
  <si>
    <t>Проверка на ферментацията</t>
  </si>
  <si>
    <t>Проверих как протича ферментацията. Има силно балбукане от аероклапата, постоянно излиза въглероедн диоксид от него. Има пяна на повърхността. Всичко изглежда да протича както трябва. Снимах едно клипче да се види нагледно.</t>
  </si>
  <si>
    <t>Булилиране</t>
  </si>
  <si>
    <t>Сумарно:</t>
  </si>
  <si>
    <t>Забележки за следващия път</t>
  </si>
  <si>
    <t>1</t>
  </si>
  <si>
    <t>Да сложа маркуч на лаутертюна. Мога да му измисля крачета, за да не опира канелката</t>
  </si>
  <si>
    <t>2</t>
  </si>
  <si>
    <t>Да оправя втата на казана, да я облепя с алуминиево тиксо, за да не боцка при допир</t>
  </si>
  <si>
    <t>3</t>
  </si>
  <si>
    <t>Да скъся маркуча на серпентината</t>
  </si>
  <si>
    <t>4</t>
  </si>
  <si>
    <t>Да направя термостат, след като дойде от АлиЕкспрес</t>
  </si>
  <si>
    <t>Йодна проба - ОК</t>
  </si>
  <si>
    <t>Вдигане до 78 градуса</t>
  </si>
  <si>
    <t>Пресипах цялата течност с триците в лаутертюна на порции с канчето 1,5 литра и започнах да доливам по 1.5 литра периодично, промиването мина без проблеми.</t>
  </si>
  <si>
    <t xml:space="preserve">Тече бавно, но им още мъст. Трябва да направя маркуч от канелката на лаутертюна към казана за да не пръска. </t>
  </si>
  <si>
    <t>Загряване на ел. казана с помощта на бързовар 1kW, течността е с температура 65 градуса</t>
  </si>
  <si>
    <t>Около 100 градуса, наместих бързовара в средата на казана тъй като иначе бълбука и излиза извън казана (мокри ватата). Трябва да измисля стойка за бързовара, да седи точно в средата на казана.</t>
  </si>
  <si>
    <t>Дезинфекция</t>
  </si>
  <si>
    <t>Почистване на всички кофи, казана и всички уреди.</t>
  </si>
  <si>
    <t>Почистих всички уреди, като първо ги измих под душа, след това с помощта на ФИНК ОКОРОН 12 направих разтвор и ги изплакнах с него. Почистих всичко - ел. казана отвътре, лаутертюна, допълнителаната кофа, мерилката, бъркалката, серпентитната, маркучите и т.н.</t>
  </si>
  <si>
    <t>Стана доста бързо, за около 25-30 минути. Серпетнината - тази 6м от магазина. Напълно подходяща за тази варка.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</si>
</sst>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quot; кг&quot;"/>
    <numFmt numFmtId="165" formatCode="0.00&quot; г&quot;"/>
    <numFmt numFmtId="166" formatCode="0&quot; г&quot;"/>
    <numFmt numFmtId="167" formatCode="0.000&quot; л&quot;"/>
    <numFmt numFmtId="168" formatCode="0.000%"/>
    <numFmt numFmtId="169" formatCode="0.00&quot; л&quot;"/>
    <numFmt numFmtId="170" formatCode="hh:mm:ss;@"/>
  </numFmts>
  <fonts count="12"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8"/>
      <color theme="1"/>
      <name val="AR DARLING"/>
    </font>
    <font>
      <b/>
      <sz val="10"/>
      <color theme="1"/>
      <name val="Calibri"/>
      <family val="2"/>
      <charset val="204"/>
      <scheme val="minor"/>
    </font>
    <font>
      <b/>
      <sz val="12"/>
      <color rgb="FFFF0000"/>
      <name val="Calibri"/>
      <family val="2"/>
      <charset val="204"/>
      <scheme val="minor"/>
    </font>
    <font>
      <u/>
      <sz val="11"/>
      <color theme="10"/>
      <name val="Calibri"/>
      <family val="2"/>
      <scheme val="minor"/>
    </font>
    <font>
      <b/>
      <u/>
      <sz val="11"/>
      <color theme="10"/>
      <name val="Calibri"/>
      <family val="2"/>
      <charset val="204"/>
      <scheme val="minor"/>
    </font>
    <font>
      <sz val="10"/>
      <color theme="1"/>
      <name val="Calibri"/>
      <family val="2"/>
      <charset val="204"/>
      <scheme val="minor"/>
    </font>
    <font>
      <sz val="10"/>
      <color theme="1"/>
      <name val="Calibri"/>
      <family val="2"/>
      <scheme val="minor"/>
    </font>
    <font>
      <b/>
      <sz val="36"/>
      <color theme="1"/>
      <name val="AR DARLING"/>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B050"/>
        <bgColor indexed="64"/>
      </patternFill>
    </fill>
    <fill>
      <patternFill patternType="solid">
        <fgColor theme="0" tint="-0.14999847407452621"/>
        <bgColor indexed="64"/>
      </patternFill>
    </fill>
    <fill>
      <patternFill patternType="solid">
        <fgColor theme="0" tint="-0.34998626667073579"/>
        <bgColor indexed="64"/>
      </patternFill>
    </fill>
  </fills>
  <borders count="3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7" fillId="0" borderId="0" applyNumberFormat="0" applyFill="0" applyBorder="0" applyAlignment="0" applyProtection="0"/>
  </cellStyleXfs>
  <cellXfs count="148">
    <xf numFmtId="0" fontId="0" fillId="0" borderId="0" xfId="0"/>
    <xf numFmtId="0" fontId="3" fillId="2" borderId="8" xfId="0" applyFont="1" applyFill="1" applyBorder="1" applyAlignment="1">
      <alignment horizontal="center"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2" fillId="0" borderId="7" xfId="0" applyFont="1" applyFill="1" applyBorder="1" applyAlignment="1">
      <alignment horizontal="left" wrapText="1"/>
    </xf>
    <xf numFmtId="0" fontId="6" fillId="0" borderId="8" xfId="0" applyFont="1" applyFill="1" applyBorder="1" applyAlignment="1">
      <alignment horizontal="center" vertical="center"/>
    </xf>
    <xf numFmtId="0" fontId="0" fillId="0" borderId="9" xfId="0" applyFill="1" applyBorder="1" applyAlignment="1">
      <alignment horizontal="center" vertical="center"/>
    </xf>
    <xf numFmtId="0" fontId="0" fillId="0" borderId="0" xfId="0" applyAlignment="1">
      <alignment vertical="center"/>
    </xf>
    <xf numFmtId="0" fontId="3" fillId="0" borderId="7" xfId="0" applyFont="1" applyBorder="1" applyAlignment="1">
      <alignment horizontal="center" vertical="center"/>
    </xf>
    <xf numFmtId="0" fontId="0" fillId="0" borderId="8" xfId="0" applyBorder="1"/>
    <xf numFmtId="164" fontId="0" fillId="0" borderId="8" xfId="0" applyNumberFormat="1" applyBorder="1"/>
    <xf numFmtId="0" fontId="0" fillId="0" borderId="9" xfId="0" applyBorder="1" applyAlignment="1">
      <alignment horizontal="center"/>
    </xf>
    <xf numFmtId="0" fontId="2" fillId="0" borderId="7" xfId="0" applyFont="1" applyFill="1" applyBorder="1" applyAlignment="1">
      <alignment horizontal="left"/>
    </xf>
    <xf numFmtId="0" fontId="3" fillId="0" borderId="8" xfId="0" applyFont="1" applyFill="1" applyBorder="1" applyAlignment="1">
      <alignment horizontal="center"/>
    </xf>
    <xf numFmtId="0" fontId="0" fillId="0" borderId="9" xfId="0" applyFill="1" applyBorder="1" applyAlignment="1">
      <alignment horizontal="center"/>
    </xf>
    <xf numFmtId="165" fontId="0" fillId="0" borderId="8" xfId="0" applyNumberFormat="1" applyBorder="1"/>
    <xf numFmtId="166" fontId="0" fillId="0" borderId="8" xfId="0" applyNumberFormat="1" applyBorder="1"/>
    <xf numFmtId="167" fontId="2" fillId="0" borderId="8" xfId="0" applyNumberFormat="1" applyFont="1" applyBorder="1"/>
    <xf numFmtId="1" fontId="2" fillId="0" borderId="8" xfId="0" applyNumberFormat="1" applyFont="1" applyBorder="1"/>
    <xf numFmtId="168" fontId="0" fillId="0" borderId="9" xfId="0" applyNumberFormat="1" applyBorder="1" applyAlignment="1">
      <alignment horizontal="center"/>
    </xf>
    <xf numFmtId="168" fontId="0" fillId="0" borderId="0" xfId="0" applyNumberFormat="1"/>
    <xf numFmtId="0" fontId="0" fillId="0" borderId="8" xfId="0" applyFill="1" applyBorder="1" applyAlignment="1">
      <alignment horizontal="center"/>
    </xf>
    <xf numFmtId="1" fontId="0" fillId="0" borderId="8" xfId="0" applyNumberFormat="1" applyBorder="1"/>
    <xf numFmtId="0" fontId="0" fillId="0" borderId="7" xfId="0" applyBorder="1"/>
    <xf numFmtId="0" fontId="0" fillId="0" borderId="9" xfId="0" applyBorder="1"/>
    <xf numFmtId="0" fontId="3" fillId="0" borderId="10" xfId="0" applyFont="1" applyBorder="1" applyAlignment="1">
      <alignment horizontal="center" vertical="center"/>
    </xf>
    <xf numFmtId="0" fontId="3" fillId="0" borderId="11" xfId="0" applyFont="1" applyFill="1" applyBorder="1"/>
    <xf numFmtId="169" fontId="3" fillId="2" borderId="11" xfId="0" applyNumberFormat="1" applyFont="1" applyFill="1" applyBorder="1" applyAlignment="1">
      <alignment vertical="center"/>
    </xf>
    <xf numFmtId="1" fontId="0" fillId="0" borderId="11" xfId="0" applyNumberFormat="1" applyBorder="1"/>
    <xf numFmtId="168" fontId="0" fillId="0" borderId="12" xfId="0" applyNumberFormat="1" applyBorder="1" applyAlignment="1">
      <alignment horizontal="center"/>
    </xf>
    <xf numFmtId="0" fontId="0" fillId="0" borderId="10" xfId="0" applyBorder="1"/>
    <xf numFmtId="0" fontId="0" fillId="0" borderId="11" xfId="0" applyBorder="1"/>
    <xf numFmtId="0" fontId="0" fillId="0" borderId="12" xfId="0" applyBorder="1"/>
    <xf numFmtId="0" fontId="0" fillId="0" borderId="0" xfId="0" applyAlignment="1">
      <alignment horizontal="center" vertical="center"/>
    </xf>
    <xf numFmtId="0" fontId="0" fillId="0" borderId="0" xfId="0" applyFill="1" applyBorder="1"/>
    <xf numFmtId="0" fontId="3" fillId="0" borderId="0" xfId="0" applyFont="1" applyAlignment="1">
      <alignment horizontal="center" vertical="center"/>
    </xf>
    <xf numFmtId="0" fontId="0" fillId="0" borderId="0" xfId="0" applyNumberFormat="1" applyAlignment="1">
      <alignment horizontal="center" vertical="center"/>
    </xf>
    <xf numFmtId="49" fontId="3" fillId="0" borderId="7" xfId="0" applyNumberFormat="1" applyFont="1" applyBorder="1" applyAlignment="1">
      <alignment horizontal="center" vertical="center"/>
    </xf>
    <xf numFmtId="0" fontId="0" fillId="0" borderId="8" xfId="0"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49" fontId="3" fillId="0" borderId="10" xfId="0" applyNumberFormat="1" applyFont="1" applyBorder="1" applyAlignment="1">
      <alignment horizontal="center" vertical="center"/>
    </xf>
    <xf numFmtId="0" fontId="0" fillId="0" borderId="11" xfId="0" applyBorder="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49" fontId="3" fillId="0" borderId="0" xfId="0" applyNumberFormat="1" applyFont="1" applyAlignment="1">
      <alignment horizontal="center" vertical="center"/>
    </xf>
    <xf numFmtId="0" fontId="0" fillId="0" borderId="0" xfId="0" applyBorder="1" applyAlignment="1">
      <alignment vertical="center"/>
    </xf>
    <xf numFmtId="0" fontId="0" fillId="0" borderId="0" xfId="0"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0" xfId="0" applyAlignment="1">
      <alignment vertical="top" wrapText="1"/>
    </xf>
    <xf numFmtId="0" fontId="3" fillId="0" borderId="8" xfId="0" applyFont="1" applyBorder="1" applyAlignment="1">
      <alignment horizontal="center" vertical="center"/>
    </xf>
    <xf numFmtId="0" fontId="3" fillId="0" borderId="8" xfId="0" applyNumberFormat="1" applyFont="1" applyBorder="1" applyAlignment="1">
      <alignment horizontal="center" vertical="center"/>
    </xf>
    <xf numFmtId="0" fontId="3" fillId="0" borderId="9" xfId="0" applyFont="1" applyBorder="1" applyAlignment="1">
      <alignment horizontal="center" vertical="top" wrapText="1"/>
    </xf>
    <xf numFmtId="14" fontId="0" fillId="0" borderId="8" xfId="0" applyNumberFormat="1" applyBorder="1" applyAlignment="1">
      <alignment horizontal="center" vertical="center"/>
    </xf>
    <xf numFmtId="170" fontId="0" fillId="0" borderId="8" xfId="0" applyNumberFormat="1" applyBorder="1" applyAlignment="1">
      <alignment horizontal="center" vertical="center"/>
    </xf>
    <xf numFmtId="170" fontId="3" fillId="0" borderId="8" xfId="0" applyNumberFormat="1" applyFont="1" applyBorder="1" applyAlignment="1">
      <alignment horizontal="center" vertical="center"/>
    </xf>
    <xf numFmtId="0" fontId="0" fillId="0" borderId="8" xfId="0" applyNumberFormat="1" applyBorder="1" applyAlignment="1">
      <alignment horizontal="center" vertical="center"/>
    </xf>
    <xf numFmtId="0" fontId="0" fillId="0" borderId="9" xfId="0" applyBorder="1" applyAlignment="1">
      <alignment vertical="top" wrapText="1"/>
    </xf>
    <xf numFmtId="20" fontId="0" fillId="0" borderId="8" xfId="0" applyNumberFormat="1" applyBorder="1" applyAlignment="1">
      <alignment horizontal="center" vertical="center"/>
    </xf>
    <xf numFmtId="0" fontId="0" fillId="0" borderId="8" xfId="0" applyBorder="1" applyAlignment="1">
      <alignment horizontal="left" vertical="center" wrapText="1"/>
    </xf>
    <xf numFmtId="170" fontId="2" fillId="0" borderId="8" xfId="0" applyNumberFormat="1" applyFont="1" applyBorder="1" applyAlignment="1">
      <alignment horizontal="center" vertical="center"/>
    </xf>
    <xf numFmtId="0" fontId="3" fillId="0" borderId="8" xfId="0" applyFont="1" applyBorder="1" applyAlignment="1">
      <alignment vertical="center"/>
    </xf>
    <xf numFmtId="0" fontId="3" fillId="2" borderId="8" xfId="0" applyNumberFormat="1" applyFont="1" applyFill="1" applyBorder="1" applyAlignment="1">
      <alignment horizontal="center" vertical="center"/>
    </xf>
    <xf numFmtId="0" fontId="0" fillId="0" borderId="8" xfId="0" applyBorder="1" applyAlignment="1">
      <alignment vertical="center" wrapText="1"/>
    </xf>
    <xf numFmtId="49" fontId="3" fillId="0" borderId="29" xfId="0" applyNumberFormat="1" applyFont="1" applyBorder="1" applyAlignment="1">
      <alignment horizontal="center" vertical="center"/>
    </xf>
    <xf numFmtId="0" fontId="0" fillId="0" borderId="30" xfId="0" applyBorder="1" applyAlignment="1">
      <alignment vertical="center"/>
    </xf>
    <xf numFmtId="0" fontId="0" fillId="0" borderId="30" xfId="0" applyBorder="1" applyAlignment="1">
      <alignment horizontal="center" vertical="center"/>
    </xf>
    <xf numFmtId="170" fontId="0" fillId="0" borderId="30" xfId="0" applyNumberFormat="1" applyBorder="1" applyAlignment="1">
      <alignment horizontal="center" vertical="center"/>
    </xf>
    <xf numFmtId="170" fontId="3" fillId="0" borderId="30" xfId="0" applyNumberFormat="1" applyFont="1" applyBorder="1" applyAlignment="1">
      <alignment horizontal="center" vertical="center"/>
    </xf>
    <xf numFmtId="0" fontId="0" fillId="0" borderId="30" xfId="0" applyNumberFormat="1" applyBorder="1" applyAlignment="1">
      <alignment horizontal="center" vertical="center"/>
    </xf>
    <xf numFmtId="0" fontId="0" fillId="0" borderId="31" xfId="0" applyBorder="1" applyAlignment="1">
      <alignment vertical="top" wrapText="1"/>
    </xf>
    <xf numFmtId="170" fontId="3" fillId="7" borderId="1" xfId="0" applyNumberFormat="1" applyFont="1" applyFill="1" applyBorder="1" applyAlignment="1">
      <alignment horizontal="center" vertical="center"/>
    </xf>
    <xf numFmtId="170" fontId="0" fillId="0" borderId="0" xfId="0" applyNumberFormat="1" applyAlignment="1">
      <alignment horizontal="center" vertical="center"/>
    </xf>
    <xf numFmtId="170" fontId="3" fillId="0" borderId="0" xfId="0" applyNumberFormat="1" applyFont="1" applyAlignment="1">
      <alignment horizontal="center" vertical="center"/>
    </xf>
    <xf numFmtId="49" fontId="3" fillId="0" borderId="0" xfId="0" applyNumberFormat="1" applyFont="1" applyAlignment="1">
      <alignment vertical="center"/>
    </xf>
    <xf numFmtId="0" fontId="0" fillId="0" borderId="8" xfId="0" applyBorder="1" applyAlignment="1">
      <alignment vertical="center"/>
    </xf>
    <xf numFmtId="0" fontId="0" fillId="0" borderId="9" xfId="0" applyBorder="1" applyAlignment="1">
      <alignment vertical="top" wrapText="1"/>
    </xf>
    <xf numFmtId="0" fontId="3" fillId="6" borderId="7" xfId="0" applyFont="1" applyFill="1" applyBorder="1" applyAlignment="1">
      <alignment horizontal="center"/>
    </xf>
    <xf numFmtId="0" fontId="3" fillId="6" borderId="8" xfId="0" applyFont="1" applyFill="1" applyBorder="1" applyAlignment="1">
      <alignment horizontal="center"/>
    </xf>
    <xf numFmtId="0" fontId="3" fillId="6" borderId="9"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11" fillId="0" borderId="22"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8" xfId="0" applyFont="1" applyBorder="1" applyAlignment="1">
      <alignment horizontal="center" vertical="center" wrapText="1"/>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13" xfId="0" applyFont="1" applyFill="1" applyBorder="1" applyAlignment="1">
      <alignment horizontal="center"/>
    </xf>
    <xf numFmtId="0" fontId="3" fillId="2" borderId="14" xfId="0" applyFont="1" applyFill="1" applyBorder="1" applyAlignment="1">
      <alignment horizontal="center"/>
    </xf>
    <xf numFmtId="0" fontId="3" fillId="2" borderId="15" xfId="0" applyFont="1" applyFill="1" applyBorder="1" applyAlignment="1">
      <alignment horizontal="center"/>
    </xf>
    <xf numFmtId="49" fontId="3" fillId="7" borderId="1" xfId="0" applyNumberFormat="1" applyFont="1" applyFill="1" applyBorder="1" applyAlignment="1">
      <alignment horizontal="center" vertical="center"/>
    </xf>
    <xf numFmtId="49" fontId="3" fillId="7" borderId="2" xfId="0" applyNumberFormat="1" applyFont="1" applyFill="1" applyBorder="1" applyAlignment="1">
      <alignment horizontal="center" vertical="center"/>
    </xf>
    <xf numFmtId="49" fontId="3" fillId="7" borderId="3" xfId="0" applyNumberFormat="1" applyFont="1" applyFill="1" applyBorder="1" applyAlignment="1">
      <alignment horizontal="center" vertical="center"/>
    </xf>
    <xf numFmtId="170" fontId="3" fillId="7" borderId="1" xfId="0" applyNumberFormat="1" applyFont="1" applyFill="1" applyBorder="1" applyAlignment="1">
      <alignment horizontal="center" vertical="center"/>
    </xf>
    <xf numFmtId="170" fontId="3" fillId="7" borderId="3" xfId="0" applyNumberFormat="1" applyFont="1" applyFill="1" applyBorder="1" applyAlignment="1">
      <alignment horizontal="center" vertical="center"/>
    </xf>
    <xf numFmtId="0" fontId="0" fillId="7" borderId="1" xfId="0" applyNumberFormat="1" applyFill="1" applyBorder="1" applyAlignment="1">
      <alignment horizontal="center" vertical="center"/>
    </xf>
    <xf numFmtId="0" fontId="0" fillId="7" borderId="3" xfId="0" applyNumberFormat="1" applyFill="1" applyBorder="1" applyAlignment="1">
      <alignment horizontal="center" vertical="center"/>
    </xf>
    <xf numFmtId="49" fontId="3" fillId="2" borderId="13"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15" xfId="0" applyNumberFormat="1" applyFont="1" applyFill="1" applyBorder="1" applyAlignment="1">
      <alignment horizontal="center" vertical="center"/>
    </xf>
    <xf numFmtId="0" fontId="0" fillId="0" borderId="8" xfId="0" applyBorder="1" applyAlignment="1">
      <alignment vertical="center"/>
    </xf>
    <xf numFmtId="0" fontId="0" fillId="0" borderId="9"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2" borderId="4" xfId="0" applyFont="1" applyFill="1" applyBorder="1" applyAlignment="1">
      <alignment horizontal="center" wrapText="1"/>
    </xf>
    <xf numFmtId="0" fontId="5" fillId="2" borderId="5" xfId="0" applyFont="1" applyFill="1" applyBorder="1" applyAlignment="1">
      <alignment horizontal="center" wrapText="1"/>
    </xf>
    <xf numFmtId="0" fontId="5" fillId="2" borderId="6" xfId="0" applyFont="1" applyFill="1" applyBorder="1" applyAlignment="1">
      <alignment horizont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8" fillId="4" borderId="7" xfId="1" applyFont="1" applyFill="1" applyBorder="1" applyAlignment="1">
      <alignment horizontal="center" wrapText="1"/>
    </xf>
    <xf numFmtId="0" fontId="8" fillId="4" borderId="8" xfId="1" applyFont="1" applyFill="1" applyBorder="1" applyAlignment="1">
      <alignment horizontal="center" wrapText="1"/>
    </xf>
    <xf numFmtId="0" fontId="8" fillId="4" borderId="17" xfId="1" applyFont="1" applyFill="1" applyBorder="1" applyAlignment="1">
      <alignment horizontal="center" wrapText="1"/>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9" fillId="0" borderId="10" xfId="0" applyFont="1" applyBorder="1" applyAlignment="1">
      <alignment vertical="top" wrapText="1"/>
    </xf>
    <xf numFmtId="0" fontId="9" fillId="0" borderId="11" xfId="0" applyFont="1" applyBorder="1" applyAlignment="1">
      <alignment vertical="top" wrapText="1"/>
    </xf>
    <xf numFmtId="0" fontId="9" fillId="0" borderId="18" xfId="0" applyFont="1" applyBorder="1" applyAlignment="1">
      <alignment vertical="top" wrapText="1"/>
    </xf>
    <xf numFmtId="0" fontId="9" fillId="0" borderId="10"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12" xfId="0" applyFont="1" applyFill="1" applyBorder="1" applyAlignment="1">
      <alignment horizontal="left" vertical="top" wrapText="1"/>
    </xf>
    <xf numFmtId="0" fontId="0" fillId="0" borderId="11" xfId="0" applyBorder="1" applyAlignment="1">
      <alignment vertical="top" wrapText="1"/>
    </xf>
    <xf numFmtId="0" fontId="0" fillId="0" borderId="12" xfId="0" applyBorder="1" applyAlignment="1">
      <alignment vertical="top" wrapText="1"/>
    </xf>
    <xf numFmtId="0" fontId="3" fillId="4" borderId="13" xfId="0" applyFont="1" applyFill="1" applyBorder="1" applyAlignment="1">
      <alignment horizontal="center" vertical="center"/>
    </xf>
    <xf numFmtId="0" fontId="3" fillId="4" borderId="14" xfId="0" applyFont="1" applyFill="1" applyBorder="1" applyAlignment="1">
      <alignment horizontal="center" vertical="center"/>
    </xf>
    <xf numFmtId="0" fontId="3" fillId="4" borderId="16"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8" fillId="4" borderId="7" xfId="1" applyFont="1" applyFill="1" applyBorder="1" applyAlignment="1">
      <alignment horizontal="center" vertical="center"/>
    </xf>
    <xf numFmtId="0" fontId="8" fillId="4" borderId="8" xfId="1" applyFont="1" applyFill="1" applyBorder="1" applyAlignment="1">
      <alignment horizontal="center" vertical="center"/>
    </xf>
    <xf numFmtId="0" fontId="8" fillId="4" borderId="17" xfId="1" applyFont="1" applyFill="1" applyBorder="1" applyAlignment="1">
      <alignment horizontal="center" vertical="center"/>
    </xf>
    <xf numFmtId="0" fontId="9" fillId="0" borderId="7" xfId="0" applyFont="1" applyBorder="1" applyAlignment="1">
      <alignment vertical="top" wrapText="1"/>
    </xf>
    <xf numFmtId="0" fontId="9" fillId="0" borderId="8" xfId="0" applyFont="1" applyBorder="1" applyAlignment="1">
      <alignment vertical="top" wrapText="1"/>
    </xf>
    <xf numFmtId="0" fontId="9" fillId="0" borderId="17" xfId="0" applyFont="1" applyBorder="1" applyAlignment="1">
      <alignment vertical="top" wrapText="1"/>
    </xf>
    <xf numFmtId="0" fontId="0" fillId="0" borderId="7" xfId="0" applyFill="1" applyBorder="1" applyAlignment="1">
      <alignment horizontal="left" vertical="top" wrapText="1"/>
    </xf>
    <xf numFmtId="0" fontId="0" fillId="0" borderId="8" xfId="0" applyFill="1" applyBorder="1" applyAlignment="1">
      <alignment horizontal="left" vertical="top" wrapText="1"/>
    </xf>
    <xf numFmtId="0" fontId="0" fillId="0" borderId="9" xfId="0" applyFill="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omeBrewingProcedu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чало"/>
      <sheetName val="Теория"/>
      <sheetName val="Малц"/>
      <sheetName val="Yassno Pivo"/>
      <sheetName val="Вайцен"/>
      <sheetName val="в8 Yassno Pivo"/>
      <sheetName val="IBU Calculator"/>
      <sheetName val="Първоначални разходи"/>
      <sheetName val="Процедура"/>
      <sheetName val="График 1ва варка 30.10.16"/>
    </sheetNames>
    <sheetDataSet>
      <sheetData sheetId="0" refreshError="1"/>
      <sheetData sheetId="1" refreshError="1"/>
      <sheetData sheetId="2" refreshError="1"/>
      <sheetData sheetId="3" refreshError="1"/>
      <sheetData sheetId="4" refreshError="1"/>
      <sheetData sheetId="5" refreshError="1"/>
      <sheetData sheetId="6">
        <row r="2">
          <cell r="A2">
            <v>11.5</v>
          </cell>
          <cell r="B2">
            <v>1.0471475730429238</v>
          </cell>
        </row>
        <row r="5">
          <cell r="A5">
            <v>27</v>
          </cell>
          <cell r="B5">
            <v>7.1353439999999999</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brewersfriend.com/mash/" TargetMode="External"/><Relationship Id="rId1" Type="http://schemas.openxmlformats.org/officeDocument/2006/relationships/hyperlink" Target="http://www.brewersfriend.com/ibu-calculato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0"/>
  <sheetViews>
    <sheetView tabSelected="1" topLeftCell="A19" zoomScaleNormal="100" zoomScalePageLayoutView="80" workbookViewId="0">
      <selection activeCell="J32" sqref="J32"/>
    </sheetView>
  </sheetViews>
  <sheetFormatPr defaultRowHeight="15" x14ac:dyDescent="0.25"/>
  <cols>
    <col min="1" max="1" width="3.5703125" style="45" bestFit="1" customWidth="1"/>
    <col min="2" max="2" width="55.85546875" style="7" customWidth="1"/>
    <col min="3" max="3" width="10.140625" style="33" bestFit="1" customWidth="1"/>
    <col min="4" max="4" width="10" style="33" customWidth="1"/>
    <col min="5" max="5" width="10.5703125" style="33" customWidth="1"/>
    <col min="6" max="6" width="10.28515625" style="35" bestFit="1" customWidth="1"/>
    <col min="7" max="7" width="10.28515625" style="36" customWidth="1"/>
    <col min="8" max="8" width="76.7109375" style="50" customWidth="1"/>
  </cols>
  <sheetData>
    <row r="1" spans="1:8" x14ac:dyDescent="0.25">
      <c r="A1" s="81" t="s">
        <v>60</v>
      </c>
      <c r="B1" s="82"/>
      <c r="C1" s="82"/>
      <c r="D1" s="82"/>
      <c r="E1" s="83"/>
      <c r="H1" s="84" t="s">
        <v>61</v>
      </c>
    </row>
    <row r="2" spans="1:8" x14ac:dyDescent="0.25">
      <c r="A2" s="87" t="s">
        <v>62</v>
      </c>
      <c r="B2" s="88"/>
      <c r="C2" s="1" t="s">
        <v>4</v>
      </c>
      <c r="D2" s="1" t="s">
        <v>63</v>
      </c>
      <c r="E2" s="3" t="s">
        <v>64</v>
      </c>
      <c r="H2" s="85"/>
    </row>
    <row r="3" spans="1:8" x14ac:dyDescent="0.25">
      <c r="A3" s="37">
        <v>1</v>
      </c>
      <c r="B3" s="38" t="s">
        <v>10</v>
      </c>
      <c r="C3" s="39">
        <v>4</v>
      </c>
      <c r="D3" s="39">
        <v>1.82</v>
      </c>
      <c r="E3" s="40">
        <f t="shared" ref="E3:E9" si="0">C3*D3</f>
        <v>7.28</v>
      </c>
      <c r="H3" s="85"/>
    </row>
    <row r="4" spans="1:8" x14ac:dyDescent="0.25">
      <c r="A4" s="37">
        <v>2</v>
      </c>
      <c r="B4" s="38" t="s">
        <v>65</v>
      </c>
      <c r="C4" s="39">
        <v>4</v>
      </c>
      <c r="D4" s="39">
        <v>0.25</v>
      </c>
      <c r="E4" s="40">
        <f t="shared" si="0"/>
        <v>1</v>
      </c>
      <c r="H4" s="85"/>
    </row>
    <row r="5" spans="1:8" x14ac:dyDescent="0.25">
      <c r="A5" s="37">
        <v>3</v>
      </c>
      <c r="B5" s="38" t="s">
        <v>14</v>
      </c>
      <c r="C5" s="39">
        <v>50</v>
      </c>
      <c r="D5" s="39">
        <v>6.4000000000000001E-2</v>
      </c>
      <c r="E5" s="40">
        <f t="shared" si="0"/>
        <v>3.2</v>
      </c>
      <c r="H5" s="85"/>
    </row>
    <row r="6" spans="1:8" x14ac:dyDescent="0.25">
      <c r="A6" s="37" t="s">
        <v>66</v>
      </c>
      <c r="B6" s="38" t="s">
        <v>67</v>
      </c>
      <c r="C6" s="39">
        <f>C5*0.7</f>
        <v>35</v>
      </c>
      <c r="D6" s="39" t="s">
        <v>9</v>
      </c>
      <c r="E6" s="40" t="s">
        <v>9</v>
      </c>
      <c r="H6" s="85"/>
    </row>
    <row r="7" spans="1:8" x14ac:dyDescent="0.25">
      <c r="A7" s="37" t="s">
        <v>68</v>
      </c>
      <c r="B7" s="38" t="s">
        <v>69</v>
      </c>
      <c r="C7" s="39">
        <f>C5-C6</f>
        <v>15</v>
      </c>
      <c r="D7" s="39" t="s">
        <v>9</v>
      </c>
      <c r="E7" s="40" t="s">
        <v>9</v>
      </c>
      <c r="H7" s="85"/>
    </row>
    <row r="8" spans="1:8" x14ac:dyDescent="0.25">
      <c r="A8" s="37">
        <v>4</v>
      </c>
      <c r="B8" s="38" t="s">
        <v>26</v>
      </c>
      <c r="C8" s="39">
        <v>1</v>
      </c>
      <c r="D8" s="39">
        <v>4.0999999999999996</v>
      </c>
      <c r="E8" s="40">
        <f t="shared" si="0"/>
        <v>4.0999999999999996</v>
      </c>
      <c r="H8" s="85"/>
    </row>
    <row r="9" spans="1:8" ht="15.75" thickBot="1" x14ac:dyDescent="0.3">
      <c r="A9" s="41">
        <v>5</v>
      </c>
      <c r="B9" s="42" t="s">
        <v>70</v>
      </c>
      <c r="C9" s="43">
        <v>2</v>
      </c>
      <c r="D9" s="43">
        <v>4</v>
      </c>
      <c r="E9" s="44">
        <f t="shared" si="0"/>
        <v>8</v>
      </c>
      <c r="H9" s="85"/>
    </row>
    <row r="10" spans="1:8" ht="15.75" thickBot="1" x14ac:dyDescent="0.3">
      <c r="B10" s="46"/>
      <c r="C10" s="47"/>
      <c r="D10" s="48" t="s">
        <v>64</v>
      </c>
      <c r="E10" s="49">
        <f>SUM(E3:E9)</f>
        <v>23.58</v>
      </c>
      <c r="H10" s="86"/>
    </row>
    <row r="11" spans="1:8" ht="7.5" customHeight="1" thickBot="1" x14ac:dyDescent="0.3"/>
    <row r="12" spans="1:8" x14ac:dyDescent="0.25">
      <c r="A12" s="89" t="s">
        <v>71</v>
      </c>
      <c r="B12" s="90"/>
      <c r="C12" s="90"/>
      <c r="D12" s="90"/>
      <c r="E12" s="90"/>
      <c r="F12" s="90"/>
      <c r="G12" s="90"/>
      <c r="H12" s="91"/>
    </row>
    <row r="13" spans="1:8" x14ac:dyDescent="0.25">
      <c r="A13" s="37" t="s">
        <v>72</v>
      </c>
      <c r="B13" s="51" t="s">
        <v>73</v>
      </c>
      <c r="C13" s="51" t="s">
        <v>74</v>
      </c>
      <c r="D13" s="51" t="s">
        <v>75</v>
      </c>
      <c r="E13" s="51" t="s">
        <v>76</v>
      </c>
      <c r="F13" s="51" t="s">
        <v>77</v>
      </c>
      <c r="G13" s="52" t="s">
        <v>78</v>
      </c>
      <c r="H13" s="53" t="s">
        <v>79</v>
      </c>
    </row>
    <row r="14" spans="1:8" x14ac:dyDescent="0.25">
      <c r="A14" s="78" t="s">
        <v>138</v>
      </c>
      <c r="B14" s="79"/>
      <c r="C14" s="79"/>
      <c r="D14" s="79"/>
      <c r="E14" s="79"/>
      <c r="F14" s="79"/>
      <c r="G14" s="79"/>
      <c r="H14" s="80"/>
    </row>
    <row r="15" spans="1:8" ht="61.5" customHeight="1" x14ac:dyDescent="0.25">
      <c r="A15" s="37">
        <v>1</v>
      </c>
      <c r="B15" s="76" t="s">
        <v>139</v>
      </c>
      <c r="C15" s="54">
        <v>42672</v>
      </c>
      <c r="D15" s="55">
        <v>0.83333333333333337</v>
      </c>
      <c r="E15" s="55">
        <v>0.85416666666666663</v>
      </c>
      <c r="F15" s="56">
        <f>E15-D15</f>
        <v>2.0833333333333259E-2</v>
      </c>
      <c r="G15" s="57"/>
      <c r="H15" s="77" t="s">
        <v>140</v>
      </c>
    </row>
    <row r="16" spans="1:8" x14ac:dyDescent="0.25">
      <c r="A16" s="78" t="s">
        <v>80</v>
      </c>
      <c r="B16" s="79"/>
      <c r="C16" s="79"/>
      <c r="D16" s="79"/>
      <c r="E16" s="79"/>
      <c r="F16" s="79"/>
      <c r="G16" s="79"/>
      <c r="H16" s="80"/>
    </row>
    <row r="17" spans="1:8" ht="24.95" customHeight="1" x14ac:dyDescent="0.25">
      <c r="A17" s="37">
        <v>1</v>
      </c>
      <c r="B17" s="38" t="s">
        <v>81</v>
      </c>
      <c r="C17" s="54">
        <v>42673</v>
      </c>
      <c r="D17" s="55">
        <v>0.4513888888888889</v>
      </c>
      <c r="E17" s="55">
        <v>0.46875</v>
      </c>
      <c r="F17" s="56">
        <f>E17-D17</f>
        <v>1.7361111111111105E-2</v>
      </c>
      <c r="G17" s="57"/>
      <c r="H17" s="58" t="s">
        <v>82</v>
      </c>
    </row>
    <row r="18" spans="1:8" ht="24.95" customHeight="1" x14ac:dyDescent="0.25">
      <c r="A18" s="37">
        <v>2</v>
      </c>
      <c r="B18" s="38" t="s">
        <v>83</v>
      </c>
      <c r="C18" s="54">
        <v>42673</v>
      </c>
      <c r="D18" s="55">
        <v>0.46875</v>
      </c>
      <c r="E18" s="59">
        <v>0.47222222222222227</v>
      </c>
      <c r="F18" s="56">
        <f t="shared" ref="F18:F42" si="1">E18-D18</f>
        <v>3.4722222222222654E-3</v>
      </c>
      <c r="G18" s="57"/>
      <c r="H18" s="58" t="s">
        <v>84</v>
      </c>
    </row>
    <row r="19" spans="1:8" ht="48" customHeight="1" x14ac:dyDescent="0.25">
      <c r="A19" s="37">
        <v>3</v>
      </c>
      <c r="B19" s="38" t="s">
        <v>85</v>
      </c>
      <c r="C19" s="54">
        <v>42673</v>
      </c>
      <c r="D19" s="55">
        <f>E18</f>
        <v>0.47222222222222227</v>
      </c>
      <c r="E19" s="55">
        <v>0.48958333333333331</v>
      </c>
      <c r="F19" s="56">
        <f t="shared" si="1"/>
        <v>1.7361111111111049E-2</v>
      </c>
      <c r="G19" s="57"/>
      <c r="H19" s="58" t="s">
        <v>86</v>
      </c>
    </row>
    <row r="20" spans="1:8" ht="30" customHeight="1" x14ac:dyDescent="0.25">
      <c r="A20" s="37">
        <v>4</v>
      </c>
      <c r="B20" s="60" t="s">
        <v>87</v>
      </c>
      <c r="C20" s="54">
        <v>42673</v>
      </c>
      <c r="D20" s="61">
        <v>0.5</v>
      </c>
      <c r="E20" s="61">
        <f>D20</f>
        <v>0.5</v>
      </c>
      <c r="F20" s="56">
        <f t="shared" si="1"/>
        <v>0</v>
      </c>
      <c r="G20" s="57"/>
      <c r="H20" s="58" t="s">
        <v>88</v>
      </c>
    </row>
    <row r="21" spans="1:8" ht="24.95" customHeight="1" x14ac:dyDescent="0.25">
      <c r="A21" s="37">
        <v>5</v>
      </c>
      <c r="B21" s="38" t="s">
        <v>89</v>
      </c>
      <c r="C21" s="54">
        <v>42673</v>
      </c>
      <c r="D21" s="61">
        <v>0.5</v>
      </c>
      <c r="E21" s="61">
        <v>0.51041666666666663</v>
      </c>
      <c r="F21" s="56">
        <f t="shared" si="1"/>
        <v>1.041666666666663E-2</v>
      </c>
      <c r="G21" s="57"/>
      <c r="H21" s="58" t="s">
        <v>90</v>
      </c>
    </row>
    <row r="22" spans="1:8" ht="24.95" customHeight="1" x14ac:dyDescent="0.25">
      <c r="A22" s="37">
        <v>6</v>
      </c>
      <c r="B22" s="38" t="s">
        <v>132</v>
      </c>
      <c r="C22" s="54">
        <v>42673</v>
      </c>
      <c r="D22" s="61">
        <v>0.51874999999999993</v>
      </c>
      <c r="E22" s="61">
        <f>D22</f>
        <v>0.51874999999999993</v>
      </c>
      <c r="F22" s="56">
        <f t="shared" si="1"/>
        <v>0</v>
      </c>
      <c r="G22" s="57"/>
      <c r="H22" s="58" t="s">
        <v>91</v>
      </c>
    </row>
    <row r="23" spans="1:8" ht="24.95" customHeight="1" x14ac:dyDescent="0.25">
      <c r="A23" s="37">
        <v>7</v>
      </c>
      <c r="B23" s="38" t="s">
        <v>133</v>
      </c>
      <c r="C23" s="54">
        <v>42673</v>
      </c>
      <c r="D23" s="61">
        <v>0.52083333333333337</v>
      </c>
      <c r="E23" s="61">
        <v>0.53125</v>
      </c>
      <c r="F23" s="56">
        <f t="shared" si="1"/>
        <v>1.041666666666663E-2</v>
      </c>
      <c r="G23" s="57"/>
      <c r="H23" s="58" t="s">
        <v>92</v>
      </c>
    </row>
    <row r="24" spans="1:8" x14ac:dyDescent="0.25">
      <c r="A24" s="78" t="s">
        <v>93</v>
      </c>
      <c r="B24" s="79"/>
      <c r="C24" s="79"/>
      <c r="D24" s="79"/>
      <c r="E24" s="79"/>
      <c r="F24" s="79"/>
      <c r="G24" s="79"/>
      <c r="H24" s="80"/>
    </row>
    <row r="25" spans="1:8" ht="47.25" customHeight="1" x14ac:dyDescent="0.25">
      <c r="A25" s="37">
        <v>8</v>
      </c>
      <c r="B25" s="38" t="s">
        <v>94</v>
      </c>
      <c r="C25" s="54">
        <v>42673</v>
      </c>
      <c r="D25" s="55">
        <v>0.53125</v>
      </c>
      <c r="E25" s="55">
        <v>0.54861111111111105</v>
      </c>
      <c r="F25" s="56">
        <f t="shared" si="1"/>
        <v>1.7361111111111049E-2</v>
      </c>
      <c r="G25" s="57"/>
      <c r="H25" s="58" t="s">
        <v>134</v>
      </c>
    </row>
    <row r="26" spans="1:8" ht="31.5" customHeight="1" x14ac:dyDescent="0.25">
      <c r="A26" s="37">
        <v>9</v>
      </c>
      <c r="B26" s="38" t="s">
        <v>95</v>
      </c>
      <c r="C26" s="54">
        <v>42673</v>
      </c>
      <c r="D26" s="55">
        <f>E25</f>
        <v>0.54861111111111105</v>
      </c>
      <c r="E26" s="55">
        <v>0.55555555555555558</v>
      </c>
      <c r="F26" s="56">
        <f t="shared" si="1"/>
        <v>6.9444444444445308E-3</v>
      </c>
      <c r="G26" s="57"/>
      <c r="H26" s="58" t="s">
        <v>135</v>
      </c>
    </row>
    <row r="27" spans="1:8" ht="24.95" customHeight="1" x14ac:dyDescent="0.25">
      <c r="A27" s="37">
        <v>10</v>
      </c>
      <c r="B27" s="62" t="s">
        <v>96</v>
      </c>
      <c r="C27" s="54">
        <v>42673</v>
      </c>
      <c r="D27" s="55">
        <v>0.55555555555555558</v>
      </c>
      <c r="E27" s="55">
        <f>D27</f>
        <v>0.55555555555555558</v>
      </c>
      <c r="F27" s="56">
        <f t="shared" si="1"/>
        <v>0</v>
      </c>
      <c r="G27" s="63">
        <v>5</v>
      </c>
      <c r="H27" s="58" t="s">
        <v>97</v>
      </c>
    </row>
    <row r="28" spans="1:8" x14ac:dyDescent="0.25">
      <c r="A28" s="78" t="s">
        <v>98</v>
      </c>
      <c r="B28" s="79"/>
      <c r="C28" s="79"/>
      <c r="D28" s="79"/>
      <c r="E28" s="79"/>
      <c r="F28" s="79"/>
      <c r="G28" s="79"/>
      <c r="H28" s="80"/>
    </row>
    <row r="29" spans="1:8" ht="28.5" customHeight="1" x14ac:dyDescent="0.25">
      <c r="A29" s="37">
        <v>11</v>
      </c>
      <c r="B29" s="64" t="s">
        <v>136</v>
      </c>
      <c r="C29" s="54">
        <v>42673</v>
      </c>
      <c r="D29" s="55">
        <v>0.55694444444444446</v>
      </c>
      <c r="E29" s="55">
        <v>0.57986111111111105</v>
      </c>
      <c r="F29" s="56">
        <f t="shared" si="1"/>
        <v>2.2916666666666585E-2</v>
      </c>
      <c r="G29" s="57"/>
      <c r="H29" s="58" t="s">
        <v>99</v>
      </c>
    </row>
    <row r="30" spans="1:8" ht="48.75" customHeight="1" x14ac:dyDescent="0.25">
      <c r="A30" s="37">
        <v>12</v>
      </c>
      <c r="B30" s="38" t="s">
        <v>100</v>
      </c>
      <c r="C30" s="54">
        <v>42673</v>
      </c>
      <c r="D30" s="55">
        <f>E29</f>
        <v>0.57986111111111105</v>
      </c>
      <c r="E30" s="55">
        <v>0.58680555555555558</v>
      </c>
      <c r="F30" s="56">
        <f t="shared" si="1"/>
        <v>6.9444444444445308E-3</v>
      </c>
      <c r="G30" s="57"/>
      <c r="H30" s="58" t="s">
        <v>137</v>
      </c>
    </row>
    <row r="31" spans="1:8" ht="24.95" customHeight="1" x14ac:dyDescent="0.25">
      <c r="A31" s="37">
        <v>13</v>
      </c>
      <c r="B31" s="38" t="s">
        <v>101</v>
      </c>
      <c r="C31" s="54">
        <v>42673</v>
      </c>
      <c r="D31" s="55">
        <f>E30</f>
        <v>0.58680555555555558</v>
      </c>
      <c r="E31" s="55">
        <v>0.63888888888888895</v>
      </c>
      <c r="F31" s="56">
        <f t="shared" si="1"/>
        <v>5.208333333333337E-2</v>
      </c>
      <c r="G31" s="57"/>
      <c r="H31" s="58" t="s">
        <v>102</v>
      </c>
    </row>
    <row r="32" spans="1:8" ht="24.95" customHeight="1" x14ac:dyDescent="0.25">
      <c r="A32" s="37">
        <v>14</v>
      </c>
      <c r="B32" s="38" t="s">
        <v>103</v>
      </c>
      <c r="C32" s="54">
        <v>42673</v>
      </c>
      <c r="D32" s="55">
        <f>E31</f>
        <v>0.63888888888888895</v>
      </c>
      <c r="E32" s="55">
        <v>0.64583333333333337</v>
      </c>
      <c r="F32" s="56">
        <f t="shared" si="1"/>
        <v>6.9444444444444198E-3</v>
      </c>
      <c r="G32" s="57"/>
      <c r="H32" s="58" t="s">
        <v>104</v>
      </c>
    </row>
    <row r="33" spans="1:8" ht="42" customHeight="1" x14ac:dyDescent="0.25">
      <c r="A33" s="37">
        <v>15</v>
      </c>
      <c r="B33" s="64" t="s">
        <v>105</v>
      </c>
      <c r="C33" s="54">
        <v>42673</v>
      </c>
      <c r="D33" s="55">
        <f>E32</f>
        <v>0.64583333333333337</v>
      </c>
      <c r="E33" s="55">
        <f>D33</f>
        <v>0.64583333333333337</v>
      </c>
      <c r="F33" s="56">
        <f t="shared" si="1"/>
        <v>0</v>
      </c>
      <c r="G33" s="57"/>
      <c r="H33" s="58" t="s">
        <v>106</v>
      </c>
    </row>
    <row r="34" spans="1:8" ht="30" customHeight="1" x14ac:dyDescent="0.25">
      <c r="A34" s="37">
        <v>16</v>
      </c>
      <c r="B34" s="38" t="s">
        <v>107</v>
      </c>
      <c r="C34" s="54">
        <v>42673</v>
      </c>
      <c r="D34" s="55">
        <f>E32</f>
        <v>0.64583333333333337</v>
      </c>
      <c r="E34" s="55">
        <v>0.66666666666666663</v>
      </c>
      <c r="F34" s="56">
        <f t="shared" si="1"/>
        <v>2.0833333333333259E-2</v>
      </c>
      <c r="G34" s="57"/>
      <c r="H34" s="58" t="s">
        <v>141</v>
      </c>
    </row>
    <row r="35" spans="1:8" ht="31.9" customHeight="1" x14ac:dyDescent="0.25">
      <c r="A35" s="37">
        <v>17</v>
      </c>
      <c r="B35" s="60" t="s">
        <v>108</v>
      </c>
      <c r="C35" s="54">
        <v>42673</v>
      </c>
      <c r="D35" s="55">
        <f>E34</f>
        <v>0.66666666666666663</v>
      </c>
      <c r="E35" s="55">
        <f>D35</f>
        <v>0.66666666666666663</v>
      </c>
      <c r="F35" s="56">
        <f t="shared" si="1"/>
        <v>0</v>
      </c>
      <c r="G35" s="57"/>
      <c r="H35" s="58" t="s">
        <v>109</v>
      </c>
    </row>
    <row r="36" spans="1:8" ht="31.5" customHeight="1" x14ac:dyDescent="0.25">
      <c r="A36" s="37">
        <v>18</v>
      </c>
      <c r="B36" s="62" t="s">
        <v>96</v>
      </c>
      <c r="C36" s="54">
        <v>42673</v>
      </c>
      <c r="D36" s="55">
        <v>0.66666666666666663</v>
      </c>
      <c r="E36" s="55">
        <f>D36</f>
        <v>0.66666666666666663</v>
      </c>
      <c r="F36" s="56">
        <f t="shared" si="1"/>
        <v>0</v>
      </c>
      <c r="G36" s="63">
        <v>15</v>
      </c>
      <c r="H36" s="58" t="s">
        <v>110</v>
      </c>
    </row>
    <row r="37" spans="1:8" x14ac:dyDescent="0.25">
      <c r="A37" s="78" t="s">
        <v>111</v>
      </c>
      <c r="B37" s="79"/>
      <c r="C37" s="79"/>
      <c r="D37" s="79"/>
      <c r="E37" s="79"/>
      <c r="F37" s="79"/>
      <c r="G37" s="79"/>
      <c r="H37" s="80"/>
    </row>
    <row r="38" spans="1:8" ht="45.75" customHeight="1" x14ac:dyDescent="0.25">
      <c r="A38" s="37">
        <v>19</v>
      </c>
      <c r="B38" s="64" t="s">
        <v>112</v>
      </c>
      <c r="C38" s="54">
        <v>42673</v>
      </c>
      <c r="D38" s="55">
        <f>E34</f>
        <v>0.66666666666666663</v>
      </c>
      <c r="E38" s="55">
        <v>0.73611111111111116</v>
      </c>
      <c r="F38" s="56">
        <f t="shared" si="1"/>
        <v>6.9444444444444531E-2</v>
      </c>
      <c r="G38" s="57"/>
      <c r="H38" s="58" t="s">
        <v>113</v>
      </c>
    </row>
    <row r="39" spans="1:8" ht="24.95" customHeight="1" x14ac:dyDescent="0.25">
      <c r="A39" s="37">
        <v>20</v>
      </c>
      <c r="B39" s="38" t="s">
        <v>114</v>
      </c>
      <c r="C39" s="54">
        <v>42673</v>
      </c>
      <c r="D39" s="55">
        <f>E38</f>
        <v>0.73611111111111116</v>
      </c>
      <c r="E39" s="55">
        <v>0.74305555555555547</v>
      </c>
      <c r="F39" s="56">
        <f t="shared" si="1"/>
        <v>6.9444444444443088E-3</v>
      </c>
      <c r="G39" s="57"/>
      <c r="H39" s="58" t="s">
        <v>115</v>
      </c>
    </row>
    <row r="40" spans="1:8" ht="44.25" customHeight="1" x14ac:dyDescent="0.25">
      <c r="A40" s="37">
        <v>21</v>
      </c>
      <c r="B40" s="38" t="s">
        <v>116</v>
      </c>
      <c r="C40" s="54">
        <v>42673</v>
      </c>
      <c r="D40" s="55">
        <f>E39</f>
        <v>0.74305555555555547</v>
      </c>
      <c r="E40" s="55">
        <v>0.75</v>
      </c>
      <c r="F40" s="56">
        <f t="shared" si="1"/>
        <v>6.9444444444445308E-3</v>
      </c>
      <c r="G40" s="57"/>
      <c r="H40" s="58" t="s">
        <v>117</v>
      </c>
    </row>
    <row r="41" spans="1:8" x14ac:dyDescent="0.25">
      <c r="A41" s="78" t="s">
        <v>118</v>
      </c>
      <c r="B41" s="79"/>
      <c r="C41" s="79"/>
      <c r="D41" s="79"/>
      <c r="E41" s="79"/>
      <c r="F41" s="79"/>
      <c r="G41" s="79"/>
      <c r="H41" s="80"/>
    </row>
    <row r="42" spans="1:8" ht="47.25" customHeight="1" x14ac:dyDescent="0.25">
      <c r="A42" s="37">
        <v>20</v>
      </c>
      <c r="B42" s="38" t="s">
        <v>119</v>
      </c>
      <c r="C42" s="54">
        <v>42674</v>
      </c>
      <c r="D42" s="55">
        <v>0.3125</v>
      </c>
      <c r="E42" s="55">
        <v>0.31944444444444448</v>
      </c>
      <c r="F42" s="56">
        <f t="shared" si="1"/>
        <v>6.9444444444444753E-3</v>
      </c>
      <c r="G42" s="57"/>
      <c r="H42" s="58" t="s">
        <v>120</v>
      </c>
    </row>
    <row r="43" spans="1:8" ht="24.95" customHeight="1" x14ac:dyDescent="0.25">
      <c r="A43" s="37">
        <v>21</v>
      </c>
      <c r="B43" s="38"/>
      <c r="C43" s="39"/>
      <c r="D43" s="55"/>
      <c r="E43" s="55"/>
      <c r="F43" s="56"/>
      <c r="G43" s="57"/>
      <c r="H43" s="58"/>
    </row>
    <row r="44" spans="1:8" ht="24.95" customHeight="1" x14ac:dyDescent="0.25">
      <c r="A44" s="37">
        <v>22</v>
      </c>
      <c r="B44" s="38"/>
      <c r="C44" s="39"/>
      <c r="D44" s="55"/>
      <c r="E44" s="55"/>
      <c r="F44" s="56"/>
      <c r="G44" s="57"/>
      <c r="H44" s="58"/>
    </row>
    <row r="45" spans="1:8" x14ac:dyDescent="0.25">
      <c r="A45" s="78" t="s">
        <v>121</v>
      </c>
      <c r="B45" s="79"/>
      <c r="C45" s="79"/>
      <c r="D45" s="79"/>
      <c r="E45" s="79"/>
      <c r="F45" s="79"/>
      <c r="G45" s="79"/>
      <c r="H45" s="80"/>
    </row>
    <row r="46" spans="1:8" ht="24.95" customHeight="1" x14ac:dyDescent="0.25">
      <c r="A46" s="37">
        <v>23</v>
      </c>
      <c r="B46" s="38"/>
      <c r="C46" s="39"/>
      <c r="D46" s="55"/>
      <c r="E46" s="55"/>
      <c r="F46" s="56"/>
      <c r="G46" s="57"/>
      <c r="H46" s="58"/>
    </row>
    <row r="47" spans="1:8" ht="24.95" customHeight="1" x14ac:dyDescent="0.25">
      <c r="A47" s="37">
        <v>34</v>
      </c>
      <c r="B47" s="38"/>
      <c r="C47" s="39"/>
      <c r="D47" s="55"/>
      <c r="E47" s="55"/>
      <c r="F47" s="56"/>
      <c r="G47" s="57"/>
      <c r="H47" s="58"/>
    </row>
    <row r="48" spans="1:8" ht="24.95" customHeight="1" thickBot="1" x14ac:dyDescent="0.3">
      <c r="A48" s="65">
        <v>35</v>
      </c>
      <c r="B48" s="66"/>
      <c r="C48" s="67"/>
      <c r="D48" s="68"/>
      <c r="E48" s="68"/>
      <c r="F48" s="69"/>
      <c r="G48" s="70"/>
      <c r="H48" s="71"/>
    </row>
    <row r="49" spans="1:8" ht="15.75" thickBot="1" x14ac:dyDescent="0.3">
      <c r="A49" s="92"/>
      <c r="B49" s="93"/>
      <c r="C49" s="94"/>
      <c r="D49" s="95" t="s">
        <v>122</v>
      </c>
      <c r="E49" s="96"/>
      <c r="F49" s="72">
        <f>SUM(F46:F48,F42:F44,F38:F40,F29:F36,F25:F27,F17:F23,F17)</f>
        <v>0.30069444444444438</v>
      </c>
      <c r="G49" s="97"/>
      <c r="H49" s="98"/>
    </row>
    <row r="50" spans="1:8" ht="15.75" thickBot="1" x14ac:dyDescent="0.3">
      <c r="D50" s="73"/>
      <c r="E50" s="73"/>
      <c r="F50" s="74"/>
    </row>
    <row r="51" spans="1:8" x14ac:dyDescent="0.25">
      <c r="A51" s="99" t="s">
        <v>123</v>
      </c>
      <c r="B51" s="100"/>
      <c r="C51" s="100"/>
      <c r="D51" s="100"/>
      <c r="E51" s="101"/>
      <c r="F51" s="75"/>
      <c r="G51" s="75"/>
      <c r="H51" s="75"/>
    </row>
    <row r="52" spans="1:8" x14ac:dyDescent="0.25">
      <c r="A52" s="37" t="s">
        <v>124</v>
      </c>
      <c r="B52" s="102" t="s">
        <v>125</v>
      </c>
      <c r="C52" s="102"/>
      <c r="D52" s="102"/>
      <c r="E52" s="103"/>
      <c r="F52" s="74"/>
    </row>
    <row r="53" spans="1:8" x14ac:dyDescent="0.25">
      <c r="A53" s="37" t="s">
        <v>126</v>
      </c>
      <c r="B53" s="102" t="s">
        <v>127</v>
      </c>
      <c r="C53" s="102"/>
      <c r="D53" s="102"/>
      <c r="E53" s="103"/>
      <c r="F53" s="74"/>
    </row>
    <row r="54" spans="1:8" x14ac:dyDescent="0.25">
      <c r="A54" s="37" t="s">
        <v>128</v>
      </c>
      <c r="B54" s="102" t="s">
        <v>129</v>
      </c>
      <c r="C54" s="102"/>
      <c r="D54" s="102"/>
      <c r="E54" s="103"/>
      <c r="F54" s="74"/>
    </row>
    <row r="55" spans="1:8" ht="15.75" thickBot="1" x14ac:dyDescent="0.3">
      <c r="A55" s="41" t="s">
        <v>130</v>
      </c>
      <c r="B55" s="104" t="s">
        <v>131</v>
      </c>
      <c r="C55" s="104"/>
      <c r="D55" s="104"/>
      <c r="E55" s="105"/>
      <c r="F55" s="74"/>
    </row>
    <row r="56" spans="1:8" x14ac:dyDescent="0.25">
      <c r="D56" s="73"/>
      <c r="E56" s="73"/>
      <c r="F56" s="74"/>
    </row>
    <row r="57" spans="1:8" x14ac:dyDescent="0.25">
      <c r="D57" s="73"/>
      <c r="E57" s="73"/>
      <c r="F57" s="74"/>
    </row>
    <row r="58" spans="1:8" x14ac:dyDescent="0.25">
      <c r="D58" s="73"/>
      <c r="E58" s="73"/>
      <c r="F58" s="74"/>
    </row>
    <row r="59" spans="1:8" x14ac:dyDescent="0.25">
      <c r="D59" s="73"/>
      <c r="E59" s="73"/>
      <c r="F59" s="74"/>
    </row>
    <row r="60" spans="1:8" x14ac:dyDescent="0.25">
      <c r="D60" s="73"/>
      <c r="E60" s="73"/>
      <c r="F60" s="74"/>
    </row>
  </sheetData>
  <mergeCells count="19">
    <mergeCell ref="A51:E51"/>
    <mergeCell ref="B52:E52"/>
    <mergeCell ref="B53:E53"/>
    <mergeCell ref="B54:E54"/>
    <mergeCell ref="B55:E55"/>
    <mergeCell ref="A28:H28"/>
    <mergeCell ref="A37:H37"/>
    <mergeCell ref="A41:H41"/>
    <mergeCell ref="A45:H45"/>
    <mergeCell ref="A49:C49"/>
    <mergeCell ref="D49:E49"/>
    <mergeCell ref="G49:H49"/>
    <mergeCell ref="A24:H24"/>
    <mergeCell ref="A1:E1"/>
    <mergeCell ref="H1:H10"/>
    <mergeCell ref="A2:B2"/>
    <mergeCell ref="A12:H12"/>
    <mergeCell ref="A16:H16"/>
    <mergeCell ref="A14:H14"/>
  </mergeCells>
  <pageMargins left="0.7" right="0.7" top="0.3" bottom="0.32" header="0.3" footer="0.3"/>
  <pageSetup paperSize="9" scale="53"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workbookViewId="0">
      <selection activeCell="B22" sqref="B22:I22"/>
    </sheetView>
  </sheetViews>
  <sheetFormatPr defaultRowHeight="15" x14ac:dyDescent="0.25"/>
  <cols>
    <col min="1" max="1" width="3" style="33" bestFit="1" customWidth="1"/>
    <col min="2" max="2" width="59.85546875" customWidth="1"/>
    <col min="3" max="3" width="8.140625" bestFit="1" customWidth="1"/>
    <col min="4" max="4" width="11.140625" bestFit="1" customWidth="1"/>
    <col min="5" max="5" width="9.140625" bestFit="1" customWidth="1"/>
    <col min="6" max="6" width="1.85546875" customWidth="1"/>
    <col min="7" max="7" width="27.42578125" customWidth="1"/>
    <col min="8" max="8" width="6.7109375" bestFit="1" customWidth="1"/>
  </cols>
  <sheetData>
    <row r="1" spans="1:11" ht="44.25" customHeight="1" thickBot="1" x14ac:dyDescent="0.3">
      <c r="A1" s="108" t="s">
        <v>0</v>
      </c>
      <c r="B1" s="109"/>
      <c r="C1" s="109"/>
      <c r="D1" s="109"/>
      <c r="E1" s="109"/>
      <c r="F1" s="109"/>
      <c r="G1" s="109"/>
      <c r="H1" s="109"/>
      <c r="I1" s="110"/>
    </row>
    <row r="2" spans="1:11" ht="27" customHeight="1" x14ac:dyDescent="0.25">
      <c r="A2" s="111" t="s">
        <v>1</v>
      </c>
      <c r="B2" s="112"/>
      <c r="C2" s="112"/>
      <c r="D2" s="112"/>
      <c r="E2" s="113"/>
      <c r="G2" s="114" t="s">
        <v>2</v>
      </c>
      <c r="H2" s="115"/>
      <c r="I2" s="116"/>
    </row>
    <row r="3" spans="1:11" ht="30.75" customHeight="1" x14ac:dyDescent="0.25">
      <c r="A3" s="117" t="s">
        <v>3</v>
      </c>
      <c r="B3" s="118"/>
      <c r="C3" s="1" t="s">
        <v>4</v>
      </c>
      <c r="D3" s="2" t="s">
        <v>5</v>
      </c>
      <c r="E3" s="3" t="s">
        <v>6</v>
      </c>
      <c r="G3" s="4" t="s">
        <v>7</v>
      </c>
      <c r="H3" s="5" t="s">
        <v>8</v>
      </c>
      <c r="I3" s="6" t="s">
        <v>9</v>
      </c>
      <c r="J3" s="7"/>
    </row>
    <row r="4" spans="1:11" x14ac:dyDescent="0.25">
      <c r="A4" s="8">
        <v>1</v>
      </c>
      <c r="B4" s="9" t="s">
        <v>10</v>
      </c>
      <c r="C4" s="10">
        <f>C9/3</f>
        <v>3.4285599999999996</v>
      </c>
      <c r="D4" s="10">
        <f>ROUND(C4,2)</f>
        <v>3.43</v>
      </c>
      <c r="E4" s="11" t="s">
        <v>9</v>
      </c>
      <c r="G4" s="12" t="s">
        <v>11</v>
      </c>
      <c r="H4" s="13" t="s">
        <v>12</v>
      </c>
      <c r="I4" s="14" t="s">
        <v>13</v>
      </c>
    </row>
    <row r="5" spans="1:11" x14ac:dyDescent="0.25">
      <c r="A5" s="8">
        <v>2</v>
      </c>
      <c r="B5" s="9" t="s">
        <v>14</v>
      </c>
      <c r="C5" s="15">
        <v>50</v>
      </c>
      <c r="D5" s="16">
        <f t="shared" ref="D5:D11" si="0">ROUND(C5,0)</f>
        <v>50</v>
      </c>
      <c r="E5" s="11" t="s">
        <v>9</v>
      </c>
      <c r="G5" s="12" t="s">
        <v>15</v>
      </c>
      <c r="H5" s="13" t="s">
        <v>16</v>
      </c>
      <c r="I5" s="14" t="s">
        <v>17</v>
      </c>
    </row>
    <row r="6" spans="1:11" x14ac:dyDescent="0.25">
      <c r="A6" s="8">
        <v>3</v>
      </c>
      <c r="B6" s="9" t="s">
        <v>18</v>
      </c>
      <c r="C6" s="15">
        <f>C11*1.5</f>
        <v>36</v>
      </c>
      <c r="D6" s="16">
        <f t="shared" si="0"/>
        <v>36</v>
      </c>
      <c r="E6" s="11" t="s">
        <v>9</v>
      </c>
      <c r="G6" s="12" t="s">
        <v>19</v>
      </c>
      <c r="H6" s="13" t="s">
        <v>20</v>
      </c>
      <c r="I6" s="14" t="s">
        <v>21</v>
      </c>
    </row>
    <row r="7" spans="1:11" x14ac:dyDescent="0.25">
      <c r="A7" s="8">
        <v>4</v>
      </c>
      <c r="B7" s="9" t="s">
        <v>22</v>
      </c>
      <c r="C7" s="15">
        <f>C5-C6</f>
        <v>14</v>
      </c>
      <c r="D7" s="16">
        <f t="shared" si="0"/>
        <v>14</v>
      </c>
      <c r="E7" s="11" t="s">
        <v>9</v>
      </c>
      <c r="G7" s="12" t="s">
        <v>23</v>
      </c>
      <c r="H7" s="13" t="s">
        <v>24</v>
      </c>
      <c r="I7" s="14" t="s">
        <v>25</v>
      </c>
    </row>
    <row r="8" spans="1:11" x14ac:dyDescent="0.25">
      <c r="A8" s="8">
        <v>5</v>
      </c>
      <c r="B8" s="9" t="s">
        <v>26</v>
      </c>
      <c r="C8" s="15">
        <v>11</v>
      </c>
      <c r="D8" s="16">
        <f t="shared" si="0"/>
        <v>11</v>
      </c>
      <c r="E8" s="11" t="s">
        <v>9</v>
      </c>
      <c r="G8" s="12" t="s">
        <v>27</v>
      </c>
      <c r="H8" s="13" t="s">
        <v>28</v>
      </c>
      <c r="I8" s="14" t="s">
        <v>29</v>
      </c>
    </row>
    <row r="9" spans="1:11" x14ac:dyDescent="0.25">
      <c r="A9" s="8">
        <v>6</v>
      </c>
      <c r="B9" s="9" t="s">
        <v>30</v>
      </c>
      <c r="C9" s="17">
        <f>C11*E9</f>
        <v>10.285679999999999</v>
      </c>
      <c r="D9" s="18">
        <f t="shared" si="0"/>
        <v>10</v>
      </c>
      <c r="E9" s="19">
        <v>0.42857000000000001</v>
      </c>
      <c r="F9" s="20"/>
      <c r="G9" s="12" t="s">
        <v>31</v>
      </c>
      <c r="H9" s="21" t="s">
        <v>9</v>
      </c>
      <c r="I9" s="14" t="s">
        <v>32</v>
      </c>
    </row>
    <row r="10" spans="1:11" x14ac:dyDescent="0.25">
      <c r="A10" s="8">
        <v>7</v>
      </c>
      <c r="B10" s="9" t="s">
        <v>33</v>
      </c>
      <c r="C10" s="17">
        <f>C11*E10</f>
        <v>13.714320000000001</v>
      </c>
      <c r="D10" s="22">
        <f t="shared" si="0"/>
        <v>14</v>
      </c>
      <c r="E10" s="19">
        <v>0.57142999999999999</v>
      </c>
      <c r="F10" s="20"/>
      <c r="G10" s="23"/>
      <c r="H10" s="9"/>
      <c r="I10" s="24"/>
    </row>
    <row r="11" spans="1:11" ht="15.75" thickBot="1" x14ac:dyDescent="0.3">
      <c r="A11" s="25">
        <v>8</v>
      </c>
      <c r="B11" s="26" t="s">
        <v>34</v>
      </c>
      <c r="C11" s="27">
        <v>24</v>
      </c>
      <c r="D11" s="28">
        <f t="shared" si="0"/>
        <v>24</v>
      </c>
      <c r="E11" s="29">
        <v>1</v>
      </c>
      <c r="G11" s="30"/>
      <c r="H11" s="31"/>
      <c r="I11" s="32"/>
    </row>
    <row r="12" spans="1:11" ht="6.75" customHeight="1" thickBot="1" x14ac:dyDescent="0.3"/>
    <row r="13" spans="1:11" x14ac:dyDescent="0.25">
      <c r="A13" s="89" t="s">
        <v>35</v>
      </c>
      <c r="B13" s="90"/>
      <c r="C13" s="90"/>
      <c r="D13" s="90"/>
      <c r="E13" s="90"/>
      <c r="F13" s="90"/>
      <c r="G13" s="90"/>
      <c r="H13" s="90"/>
      <c r="I13" s="91"/>
      <c r="J13" s="34"/>
      <c r="K13" s="34"/>
    </row>
    <row r="14" spans="1:11" x14ac:dyDescent="0.25">
      <c r="A14" s="8">
        <v>1</v>
      </c>
      <c r="B14" s="106" t="str">
        <f>CONCATENATE("Загряване на водата (според калкулатора) до ",H3)</f>
        <v>Загряване на водата (според калкулатора) до 71,4 °C</v>
      </c>
      <c r="C14" s="106"/>
      <c r="D14" s="106"/>
      <c r="E14" s="106"/>
      <c r="F14" s="106"/>
      <c r="G14" s="106"/>
      <c r="H14" s="106"/>
      <c r="I14" s="107"/>
      <c r="J14" s="34"/>
      <c r="K14" s="34"/>
    </row>
    <row r="15" spans="1:11" x14ac:dyDescent="0.25">
      <c r="A15" s="8">
        <v>2</v>
      </c>
      <c r="B15" s="106" t="str">
        <f>CONCATENATE("Размесване на водата (",D9," литра) с малца (",D4," кг) в голмия съд - ",D11," литра, който ще използвам и за варене (момента на озахаряване)")</f>
        <v>Размесване на водата (10 литра) с малца (3,43 кг) в голмия съд - 24 литра, който ще използвам и за варене (момента на озахаряване)</v>
      </c>
      <c r="C15" s="106"/>
      <c r="D15" s="106"/>
      <c r="E15" s="106"/>
      <c r="F15" s="106"/>
      <c r="G15" s="106"/>
      <c r="H15" s="106"/>
      <c r="I15" s="107"/>
      <c r="J15" s="34"/>
      <c r="K15" s="34"/>
    </row>
    <row r="16" spans="1:11" x14ac:dyDescent="0.25">
      <c r="A16" s="8">
        <v>3</v>
      </c>
      <c r="B16" s="106" t="str">
        <f>CONCATENATE("Поддържам ",H4," за около ",I4)</f>
        <v>Поддържам 65 °C за около 45 мин</v>
      </c>
      <c r="C16" s="106"/>
      <c r="D16" s="106"/>
      <c r="E16" s="106"/>
      <c r="F16" s="106"/>
      <c r="G16" s="106"/>
      <c r="H16" s="106"/>
      <c r="I16" s="107"/>
      <c r="J16" s="34"/>
      <c r="K16" s="34"/>
    </row>
    <row r="17" spans="1:11" x14ac:dyDescent="0.25">
      <c r="A17" s="8">
        <v>4</v>
      </c>
      <c r="B17" s="106" t="str">
        <f>CONCATENATE("През това време в друг съд пускам да загрее още ",D10," литра до ",H6)</f>
        <v>През това време в друг съд пускам да загрее още 14 литра до 78 °C</v>
      </c>
      <c r="C17" s="106"/>
      <c r="D17" s="106"/>
      <c r="E17" s="106"/>
      <c r="F17" s="106"/>
      <c r="G17" s="106"/>
      <c r="H17" s="106"/>
      <c r="I17" s="107"/>
      <c r="J17" s="34"/>
      <c r="K17" s="34"/>
    </row>
    <row r="18" spans="1:11" x14ac:dyDescent="0.25">
      <c r="A18" s="8">
        <v>5</v>
      </c>
      <c r="B18" s="106" t="str">
        <f>CONCATENATE("Загряване до ",H5," за около ",I5)</f>
        <v>Загряване до 72 °C за около 10 мин</v>
      </c>
      <c r="C18" s="106"/>
      <c r="D18" s="106"/>
      <c r="E18" s="106"/>
      <c r="F18" s="106"/>
      <c r="G18" s="106"/>
      <c r="H18" s="106"/>
      <c r="I18" s="107"/>
      <c r="J18" s="34"/>
      <c r="K18" s="34"/>
    </row>
    <row r="19" spans="1:11" x14ac:dyDescent="0.25">
      <c r="A19" s="8">
        <v>6</v>
      </c>
      <c r="B19" s="106" t="str">
        <f>CONCATENATE("Взимане на йодна проба, ако всичко е ок продължавам нататък, ако се промени, задържам още малко на ",H5)</f>
        <v>Взимане на йодна проба, ако всичко е ок продължавам нататък, ако се промени, задържам още малко на 72 °C</v>
      </c>
      <c r="C19" s="106"/>
      <c r="D19" s="106"/>
      <c r="E19" s="106"/>
      <c r="F19" s="106"/>
      <c r="G19" s="106"/>
      <c r="H19" s="106"/>
      <c r="I19" s="107"/>
      <c r="J19" s="34"/>
      <c r="K19" s="34"/>
    </row>
    <row r="20" spans="1:11" x14ac:dyDescent="0.25">
      <c r="A20" s="8">
        <v>7</v>
      </c>
      <c r="B20" s="106" t="str">
        <f>CONCATENATE("Загрявам до ",H6," и изключвам казана")</f>
        <v>Загрявам до 78 °C и изключвам казана</v>
      </c>
      <c r="C20" s="106"/>
      <c r="D20" s="106"/>
      <c r="E20" s="106"/>
      <c r="F20" s="106"/>
      <c r="G20" s="106"/>
      <c r="H20" s="106"/>
      <c r="I20" s="107"/>
      <c r="J20" s="34"/>
      <c r="K20" s="34"/>
    </row>
    <row r="21" spans="1:11" x14ac:dyDescent="0.25">
      <c r="A21" s="8">
        <v>8</v>
      </c>
      <c r="B21" s="106" t="s">
        <v>36</v>
      </c>
      <c r="C21" s="106"/>
      <c r="D21" s="106"/>
      <c r="E21" s="106"/>
      <c r="F21" s="106"/>
      <c r="G21" s="106"/>
      <c r="H21" s="106"/>
      <c r="I21" s="107"/>
      <c r="J21" s="34"/>
      <c r="K21" s="34"/>
    </row>
    <row r="22" spans="1:11" x14ac:dyDescent="0.25">
      <c r="A22" s="8">
        <v>9</v>
      </c>
      <c r="B22" s="106" t="str">
        <f>CONCATENATE("Чакам да спадне нивото и доливам с по 1-2 литра вода от водата за промиване - онези ",D10," литра на ",H6)</f>
        <v>Чакам да спадне нивото и доливам с по 1-2 литра вода от водата за промиване - онези 14 литра на 78 °C</v>
      </c>
      <c r="C22" s="106"/>
      <c r="D22" s="106"/>
      <c r="E22" s="106"/>
      <c r="F22" s="106"/>
      <c r="G22" s="106"/>
      <c r="H22" s="106"/>
      <c r="I22" s="107"/>
      <c r="J22" s="34"/>
      <c r="K22" s="34"/>
    </row>
    <row r="23" spans="1:11" x14ac:dyDescent="0.25">
      <c r="A23" s="8">
        <v>10</v>
      </c>
      <c r="B23" s="106" t="s">
        <v>37</v>
      </c>
      <c r="C23" s="106"/>
      <c r="D23" s="106"/>
      <c r="E23" s="106"/>
      <c r="F23" s="106"/>
      <c r="G23" s="106"/>
      <c r="H23" s="106"/>
      <c r="I23" s="107"/>
      <c r="J23" s="34"/>
      <c r="K23" s="34"/>
    </row>
    <row r="24" spans="1:11" x14ac:dyDescent="0.25">
      <c r="A24" s="8">
        <v>11</v>
      </c>
      <c r="B24" s="106" t="s">
        <v>38</v>
      </c>
      <c r="C24" s="106"/>
      <c r="D24" s="106"/>
      <c r="E24" s="106"/>
      <c r="F24" s="106"/>
      <c r="G24" s="106"/>
      <c r="H24" s="106"/>
      <c r="I24" s="107"/>
      <c r="J24" s="34"/>
      <c r="K24" s="34"/>
    </row>
    <row r="25" spans="1:11" x14ac:dyDescent="0.25">
      <c r="A25" s="8">
        <v>12</v>
      </c>
      <c r="B25" s="106" t="str">
        <f>CONCATENATE("Слагам на котлона цялата течност и варя бурно около ",I7,"")</f>
        <v>Слагам на котлона цялата течност и варя бурно около 90 мин</v>
      </c>
      <c r="C25" s="106"/>
      <c r="D25" s="106"/>
      <c r="E25" s="106"/>
      <c r="F25" s="106"/>
      <c r="G25" s="106"/>
      <c r="H25" s="106"/>
      <c r="I25" s="107"/>
      <c r="J25" s="34"/>
      <c r="K25" s="34"/>
    </row>
    <row r="26" spans="1:11" x14ac:dyDescent="0.25">
      <c r="A26" s="8">
        <v>13</v>
      </c>
      <c r="B26" s="106" t="s">
        <v>39</v>
      </c>
      <c r="C26" s="106"/>
      <c r="D26" s="106"/>
      <c r="E26" s="106"/>
      <c r="F26" s="106"/>
      <c r="G26" s="106"/>
      <c r="H26" s="106"/>
      <c r="I26" s="107"/>
      <c r="J26" s="34"/>
      <c r="K26" s="34"/>
    </row>
    <row r="27" spans="1:11" x14ac:dyDescent="0.25">
      <c r="A27" s="8">
        <v>14</v>
      </c>
      <c r="B27" s="106" t="s">
        <v>40</v>
      </c>
      <c r="C27" s="106"/>
      <c r="D27" s="106"/>
      <c r="E27" s="106"/>
      <c r="F27" s="106"/>
      <c r="G27" s="106"/>
      <c r="H27" s="106"/>
      <c r="I27" s="107"/>
      <c r="J27" s="34"/>
      <c r="K27" s="34"/>
    </row>
    <row r="28" spans="1:11" x14ac:dyDescent="0.25">
      <c r="A28" s="8">
        <v>15</v>
      </c>
      <c r="B28" s="106" t="s">
        <v>41</v>
      </c>
      <c r="C28" s="106"/>
      <c r="D28" s="106"/>
      <c r="E28" s="106"/>
      <c r="F28" s="106"/>
      <c r="G28" s="106"/>
      <c r="H28" s="106"/>
      <c r="I28" s="107"/>
      <c r="J28" s="34"/>
      <c r="K28" s="34"/>
    </row>
    <row r="29" spans="1:11" x14ac:dyDescent="0.25">
      <c r="A29" s="8">
        <v>16</v>
      </c>
      <c r="B29" s="106" t="str">
        <f>CONCATENATE("Охлаждам бирената мъст в казана с помощта на чилър(сепрентина) до ",H8," (би трябвало да отнеме не повече от 25 минути)")</f>
        <v>Охлаждам бирената мъст в казана с помощта на чилър(сепрентина) до 20 °C (би трябвало да отнеме не повече от 25 минути)</v>
      </c>
      <c r="C29" s="106"/>
      <c r="D29" s="106"/>
      <c r="E29" s="106"/>
      <c r="F29" s="106"/>
      <c r="G29" s="106"/>
      <c r="H29" s="106"/>
      <c r="I29" s="107"/>
      <c r="J29" s="34"/>
      <c r="K29" s="34"/>
    </row>
    <row r="30" spans="1:11" x14ac:dyDescent="0.25">
      <c r="A30" s="8">
        <v>17</v>
      </c>
      <c r="B30" s="106" t="str">
        <f>CONCATENATE("Изчаквам да паднат утайките с капак на казана за около ",I9)</f>
        <v>Изчаквам да паднат утайките с капак на казана за около 60 мин</v>
      </c>
      <c r="C30" s="106"/>
      <c r="D30" s="106"/>
      <c r="E30" s="106"/>
      <c r="F30" s="106"/>
      <c r="G30" s="106"/>
      <c r="H30" s="106"/>
      <c r="I30" s="107"/>
      <c r="J30" s="34"/>
      <c r="K30" s="34"/>
    </row>
    <row r="31" spans="1:11" x14ac:dyDescent="0.25">
      <c r="A31" s="8">
        <v>18</v>
      </c>
      <c r="B31" s="106" t="s">
        <v>42</v>
      </c>
      <c r="C31" s="106"/>
      <c r="D31" s="106"/>
      <c r="E31" s="106"/>
      <c r="F31" s="106"/>
      <c r="G31" s="106"/>
      <c r="H31" s="106"/>
      <c r="I31" s="107"/>
      <c r="J31" s="34"/>
      <c r="K31" s="34"/>
    </row>
    <row r="32" spans="1:11" x14ac:dyDescent="0.25">
      <c r="A32" s="8">
        <v>19</v>
      </c>
      <c r="B32" s="106" t="s">
        <v>43</v>
      </c>
      <c r="C32" s="106"/>
      <c r="D32" s="106"/>
      <c r="E32" s="106"/>
      <c r="F32" s="106"/>
      <c r="G32" s="106"/>
      <c r="H32" s="106"/>
      <c r="I32" s="107"/>
      <c r="J32" s="34"/>
      <c r="K32" s="34"/>
    </row>
    <row r="33" spans="1:11" x14ac:dyDescent="0.25">
      <c r="A33" s="8">
        <v>20</v>
      </c>
      <c r="B33" s="106" t="s">
        <v>44</v>
      </c>
      <c r="C33" s="106"/>
      <c r="D33" s="106"/>
      <c r="E33" s="106"/>
      <c r="F33" s="106"/>
      <c r="G33" s="106"/>
      <c r="H33" s="106"/>
      <c r="I33" s="107"/>
      <c r="J33" s="34"/>
      <c r="K33" s="34"/>
    </row>
    <row r="34" spans="1:11" ht="30" customHeight="1" x14ac:dyDescent="0.25">
      <c r="A34" s="8">
        <v>21</v>
      </c>
      <c r="B34" s="106" t="str">
        <f>CONCATENATE("Дoкато чакам да се изцеди всичко приготвям стартера - дрождите (",D8," грама) в топла вода 300мл (20-25 градуса), супена лъжица захар и малко бирената мъст, които слагам също във ферментатора")</f>
        <v>Дoкато чакам да се изцеди всичко приготвям стартера - дрождите (11 грама) в топла вода 300мл (20-25 градуса), супена лъжица захар и малко бирената мъст, които слагам също във ферментатора</v>
      </c>
      <c r="C34" s="106"/>
      <c r="D34" s="106"/>
      <c r="E34" s="106"/>
      <c r="F34" s="106"/>
      <c r="G34" s="106"/>
      <c r="H34" s="106"/>
      <c r="I34" s="107"/>
      <c r="J34" s="34"/>
      <c r="K34" s="34"/>
    </row>
    <row r="35" spans="1:11" x14ac:dyDescent="0.25">
      <c r="A35" s="8">
        <v>22</v>
      </c>
      <c r="B35" s="106" t="s">
        <v>45</v>
      </c>
      <c r="C35" s="106"/>
      <c r="D35" s="106"/>
      <c r="E35" s="106"/>
      <c r="F35" s="106"/>
      <c r="G35" s="106"/>
      <c r="H35" s="106"/>
      <c r="I35" s="107"/>
      <c r="J35" s="34"/>
      <c r="K35" s="34"/>
    </row>
    <row r="36" spans="1:11" x14ac:dyDescent="0.25">
      <c r="A36" s="8">
        <v>23</v>
      </c>
      <c r="B36" s="106" t="s">
        <v>46</v>
      </c>
      <c r="C36" s="106"/>
      <c r="D36" s="106"/>
      <c r="E36" s="106"/>
      <c r="F36" s="106"/>
      <c r="G36" s="106"/>
      <c r="H36" s="106"/>
      <c r="I36" s="107"/>
      <c r="J36" s="34"/>
      <c r="K36" s="34"/>
    </row>
    <row r="37" spans="1:11" x14ac:dyDescent="0.25">
      <c r="A37" s="8">
        <v>24</v>
      </c>
      <c r="B37" s="106" t="s">
        <v>47</v>
      </c>
      <c r="C37" s="106"/>
      <c r="D37" s="106"/>
      <c r="E37" s="106"/>
      <c r="F37" s="106"/>
      <c r="G37" s="106"/>
      <c r="H37" s="106"/>
      <c r="I37" s="107"/>
      <c r="J37" s="34"/>
      <c r="K37" s="34"/>
    </row>
    <row r="38" spans="1:11" ht="30" customHeight="1" x14ac:dyDescent="0.25">
      <c r="A38" s="8">
        <v>25</v>
      </c>
      <c r="B38" s="106" t="s">
        <v>48</v>
      </c>
      <c r="C38" s="106"/>
      <c r="D38" s="106"/>
      <c r="E38" s="106"/>
      <c r="F38" s="106"/>
      <c r="G38" s="106"/>
      <c r="H38" s="106"/>
      <c r="I38" s="107"/>
      <c r="J38" s="34"/>
      <c r="K38" s="34"/>
    </row>
    <row r="39" spans="1:11" x14ac:dyDescent="0.25">
      <c r="A39" s="8">
        <v>26</v>
      </c>
      <c r="B39" s="106" t="s">
        <v>49</v>
      </c>
      <c r="C39" s="106"/>
      <c r="D39" s="106"/>
      <c r="E39" s="106"/>
      <c r="F39" s="106"/>
      <c r="G39" s="106"/>
      <c r="H39" s="106"/>
      <c r="I39" s="107"/>
      <c r="J39" s="34"/>
      <c r="K39" s="34"/>
    </row>
    <row r="40" spans="1:11" ht="15.75" thickBot="1" x14ac:dyDescent="0.3">
      <c r="A40" s="25">
        <v>27</v>
      </c>
      <c r="B40" s="131" t="s">
        <v>50</v>
      </c>
      <c r="C40" s="131"/>
      <c r="D40" s="131"/>
      <c r="E40" s="131"/>
      <c r="F40" s="131"/>
      <c r="G40" s="131"/>
      <c r="H40" s="131"/>
      <c r="I40" s="132"/>
      <c r="J40" s="34"/>
      <c r="K40" s="34"/>
    </row>
    <row r="41" spans="1:11" ht="8.25" customHeight="1" thickBot="1" x14ac:dyDescent="0.3"/>
    <row r="42" spans="1:11" x14ac:dyDescent="0.25">
      <c r="A42" s="133" t="s">
        <v>51</v>
      </c>
      <c r="B42" s="134"/>
      <c r="C42" s="135"/>
      <c r="D42" s="136" t="s">
        <v>52</v>
      </c>
      <c r="E42" s="137"/>
      <c r="F42" s="137"/>
      <c r="G42" s="137"/>
      <c r="H42" s="137"/>
      <c r="I42" s="138"/>
    </row>
    <row r="43" spans="1:11" x14ac:dyDescent="0.25">
      <c r="A43" s="139" t="s">
        <v>53</v>
      </c>
      <c r="B43" s="140"/>
      <c r="C43" s="141"/>
      <c r="D43" s="122"/>
      <c r="E43" s="123"/>
      <c r="F43" s="123"/>
      <c r="G43" s="123"/>
      <c r="H43" s="123"/>
      <c r="I43" s="124"/>
    </row>
    <row r="44" spans="1:11" ht="182.25" customHeight="1" x14ac:dyDescent="0.25">
      <c r="A44" s="142" t="s">
        <v>54</v>
      </c>
      <c r="B44" s="143"/>
      <c r="C44" s="144"/>
      <c r="D44" s="145" t="s">
        <v>55</v>
      </c>
      <c r="E44" s="146"/>
      <c r="F44" s="146"/>
      <c r="G44" s="146"/>
      <c r="H44" s="146"/>
      <c r="I44" s="147"/>
    </row>
    <row r="45" spans="1:11" x14ac:dyDescent="0.25">
      <c r="A45" s="119" t="s">
        <v>56</v>
      </c>
      <c r="B45" s="120"/>
      <c r="C45" s="121"/>
      <c r="D45" s="122" t="s">
        <v>57</v>
      </c>
      <c r="E45" s="123"/>
      <c r="F45" s="123"/>
      <c r="G45" s="123"/>
      <c r="H45" s="123"/>
      <c r="I45" s="124"/>
    </row>
    <row r="46" spans="1:11" ht="284.25" customHeight="1" thickBot="1" x14ac:dyDescent="0.3">
      <c r="A46" s="125" t="s">
        <v>58</v>
      </c>
      <c r="B46" s="126"/>
      <c r="C46" s="127"/>
      <c r="D46" s="128" t="s">
        <v>59</v>
      </c>
      <c r="E46" s="129"/>
      <c r="F46" s="129"/>
      <c r="G46" s="129"/>
      <c r="H46" s="129"/>
      <c r="I46" s="130"/>
    </row>
  </sheetData>
  <mergeCells count="41">
    <mergeCell ref="A45:C45"/>
    <mergeCell ref="D45:I45"/>
    <mergeCell ref="A46:C46"/>
    <mergeCell ref="D46:I46"/>
    <mergeCell ref="B39:I39"/>
    <mergeCell ref="B40:I40"/>
    <mergeCell ref="A42:C42"/>
    <mergeCell ref="D42:I43"/>
    <mergeCell ref="A43:C43"/>
    <mergeCell ref="A44:C44"/>
    <mergeCell ref="D44:I44"/>
    <mergeCell ref="B38:I38"/>
    <mergeCell ref="B27:I27"/>
    <mergeCell ref="B28:I28"/>
    <mergeCell ref="B29:I29"/>
    <mergeCell ref="B30:I30"/>
    <mergeCell ref="B31:I31"/>
    <mergeCell ref="B32:I32"/>
    <mergeCell ref="B33:I33"/>
    <mergeCell ref="B34:I34"/>
    <mergeCell ref="B35:I35"/>
    <mergeCell ref="B36:I36"/>
    <mergeCell ref="B37:I37"/>
    <mergeCell ref="B26:I26"/>
    <mergeCell ref="B15:I15"/>
    <mergeCell ref="B16:I16"/>
    <mergeCell ref="B17:I17"/>
    <mergeCell ref="B18:I18"/>
    <mergeCell ref="B19:I19"/>
    <mergeCell ref="B20:I20"/>
    <mergeCell ref="B21:I21"/>
    <mergeCell ref="B22:I22"/>
    <mergeCell ref="B23:I23"/>
    <mergeCell ref="B24:I24"/>
    <mergeCell ref="B25:I25"/>
    <mergeCell ref="B14:I14"/>
    <mergeCell ref="A1:I1"/>
    <mergeCell ref="A2:E2"/>
    <mergeCell ref="G2:I2"/>
    <mergeCell ref="A3:B3"/>
    <mergeCell ref="A13:I13"/>
  </mergeCells>
  <hyperlinks>
    <hyperlink ref="A45" r:id="rId1"/>
    <hyperlink ref="A43" r:id="rId2"/>
  </hyperlinks>
  <printOptions horizontalCentered="1"/>
  <pageMargins left="0.23622047244094491" right="0.23622047244094491" top="0.36" bottom="0.35" header="0.31496062992125984" footer="0.31496062992125984"/>
  <pageSetup paperSize="9" scale="66"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График 1ва варка 30.10.16</vt:lpstr>
      <vt:lpstr>Процедура</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Al-Rifay</dc:creator>
  <cp:lastModifiedBy>Mohamed Al-Rifay</cp:lastModifiedBy>
  <dcterms:created xsi:type="dcterms:W3CDTF">2016-10-31T07:14:48Z</dcterms:created>
  <dcterms:modified xsi:type="dcterms:W3CDTF">2016-10-31T08:20:07Z</dcterms:modified>
</cp:coreProperties>
</file>